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953" activeTab="0"/>
  </bookViews>
  <sheets>
    <sheet name="BIỂU CẤP KÈM TỜ TRÌNH" sheetId="1" r:id="rId1"/>
    <sheet name="Sheet2" sheetId="2" state="hidden" r:id="rId2"/>
    <sheet name="HP NĐ 81 và NĐ 97" sheetId="3" state="hidden" r:id="rId3"/>
    <sheet name="nđ 81" sheetId="4" state="hidden" r:id="rId4"/>
  </sheets>
  <definedNames>
    <definedName name="_xlnm.Print_Titles" localSheetId="0">'BIỂU CẤP KÈM TỜ TRÌNH'!$7:$10</definedName>
    <definedName name="_xlnm.Print_Titles" localSheetId="3">'nđ 81'!$5:$6</definedName>
    <definedName name="_xlnm.Print_Titles" localSheetId="1">'Sheet2'!$5:$8</definedName>
  </definedNames>
  <calcPr fullCalcOnLoad="1"/>
</workbook>
</file>

<file path=xl/sharedStrings.xml><?xml version="1.0" encoding="utf-8"?>
<sst xmlns="http://schemas.openxmlformats.org/spreadsheetml/2006/main" count="488" uniqueCount="232">
  <si>
    <t>Số tháng hỗ trợ</t>
  </si>
  <si>
    <t>Tổng số</t>
  </si>
  <si>
    <t>I</t>
  </si>
  <si>
    <t>CÔNG LẬP</t>
  </si>
  <si>
    <t>A</t>
  </si>
  <si>
    <t>B</t>
  </si>
  <si>
    <t>II</t>
  </si>
  <si>
    <t>NGOÀI CÔNG LẬP</t>
  </si>
  <si>
    <t>Khối THCS</t>
  </si>
  <si>
    <t>C</t>
  </si>
  <si>
    <t>THPT</t>
  </si>
  <si>
    <t>Đơn vị tính: 1.000 đồng</t>
  </si>
  <si>
    <t>Mẫu giáo</t>
  </si>
  <si>
    <t>Nhà trẻ, nhóm trẻ độc lập; lớp mẫu giáo độc lập</t>
  </si>
  <si>
    <t>Khối Mầm non</t>
  </si>
  <si>
    <t>Đơn vị</t>
  </si>
  <si>
    <t>1.2</t>
  </si>
  <si>
    <t>1.1</t>
  </si>
  <si>
    <t>2.1</t>
  </si>
  <si>
    <t>2.2</t>
  </si>
  <si>
    <t>Học sinh THCS</t>
  </si>
  <si>
    <t>Học sinh THPT</t>
  </si>
  <si>
    <t>Trung tâm GDNN-GDTX</t>
  </si>
  <si>
    <t>Trường Mầm non An Hòa</t>
  </si>
  <si>
    <t>Trường Mầm non Cao Minh</t>
  </si>
  <si>
    <t>Trường Mầm non Cổ Am</t>
  </si>
  <si>
    <t>Trường Mầm non Cộng Hiền</t>
  </si>
  <si>
    <t>Trường Mầm non Dũng Tiến</t>
  </si>
  <si>
    <t>Trường Mầm non Đồng Minh</t>
  </si>
  <si>
    <t>Trường Mầm non Giang Biên</t>
  </si>
  <si>
    <t>Trường Mầm non Hiệp Hòa</t>
  </si>
  <si>
    <t>Trường Mầm non Hòa Bình</t>
  </si>
  <si>
    <t>Trường Mầm non Hùng Tiến</t>
  </si>
  <si>
    <t>Trường Mầm non Hưng Nhân</t>
  </si>
  <si>
    <t>Trường Mầm non Liên Am</t>
  </si>
  <si>
    <t>Trường Mầm non Lý Học</t>
  </si>
  <si>
    <t>Trường Mầm non Nhân Hòa</t>
  </si>
  <si>
    <t>Trường Mầm non Tam Cường</t>
  </si>
  <si>
    <t>Trường Mầm non Tam Đa</t>
  </si>
  <si>
    <t>Trường Mầm non Tân Hưng</t>
  </si>
  <si>
    <t>Trường Mầm non Tân Liên</t>
  </si>
  <si>
    <t>Trường Mầm non Tiền Phong</t>
  </si>
  <si>
    <t>Trường Mầm non Thanh Lương</t>
  </si>
  <si>
    <t>Trường Mầm non Thắng Thủy</t>
  </si>
  <si>
    <t>Trường Mầm non Thị trấn</t>
  </si>
  <si>
    <t>Trường Mầm non Trấn Dương</t>
  </si>
  <si>
    <t>Trường Mầm non Trung Lập</t>
  </si>
  <si>
    <t>Trường Mầm non Việt Tiến</t>
  </si>
  <si>
    <t>Trường Mầm non Vĩnh An</t>
  </si>
  <si>
    <t>Trường Mầm non Vĩnh Long</t>
  </si>
  <si>
    <t>Trường Mầm non Vĩnh Phong</t>
  </si>
  <si>
    <t>Trường Mầm non Vinh Quang</t>
  </si>
  <si>
    <t>Trường Mầm non Vĩnh Tiến</t>
  </si>
  <si>
    <t>Trường THCS An Hòa</t>
  </si>
  <si>
    <t>Trường THCS Cổ Am - Vĩnh Tiến</t>
  </si>
  <si>
    <t>Trường THCS Cộng Hiền</t>
  </si>
  <si>
    <t>Trường THCS Dũng Tiến</t>
  </si>
  <si>
    <t>Trường THCS Đồng Minh</t>
  </si>
  <si>
    <t>Trường THCS Giang Biên</t>
  </si>
  <si>
    <t>Trường THCS Hiệp Hòa - Hùng Tiến</t>
  </si>
  <si>
    <t>Trường TH &amp; THCS Hưng Nhân</t>
  </si>
  <si>
    <t>Trường THCS Nguyễn Bỉnh Khiêm</t>
  </si>
  <si>
    <t>Trường THCS Nhân Hòa - Tam Đa</t>
  </si>
  <si>
    <t>Trường THCS Tam Cường</t>
  </si>
  <si>
    <t>Trường THCS Tân Hưng - Thị trấn</t>
  </si>
  <si>
    <t>Trường THCS Tiền Phong - Vĩnh Phong</t>
  </si>
  <si>
    <t>Trường THCS Thắng Thủy - Vĩnh Long</t>
  </si>
  <si>
    <t>Trường THCS Vĩnh An - Tân Liên</t>
  </si>
  <si>
    <t>Trường THCS Vinh Quang - Thanh Lương</t>
  </si>
  <si>
    <t>Lớp MN độc lập Hoa Thủy Tiên</t>
  </si>
  <si>
    <t>Lớp MN độc lập Mỹ Phương</t>
  </si>
  <si>
    <t>Lớp MN độc lập Phương Vy</t>
  </si>
  <si>
    <t>Lớp MN độc lập Doremon</t>
  </si>
  <si>
    <t>Lớp MN độc lập Ban Mai</t>
  </si>
  <si>
    <t>Lớp MN độc lập Sao Mai</t>
  </si>
  <si>
    <t>Lớp MN độc lập Keyclass</t>
  </si>
  <si>
    <t>Lớp MN độc lập Tuổi Thơ</t>
  </si>
  <si>
    <t>Lớp MN độc lập Thiên Phước</t>
  </si>
  <si>
    <t>Lớp MN độc lập Minh Ngọc</t>
  </si>
  <si>
    <t>UỶ BAN NHÂN DÂN HUYỆN VĨNH BẢO</t>
  </si>
  <si>
    <t>Biểu 03.4.1</t>
  </si>
  <si>
    <t>DỰ TOÁN KINH PHÍ MIỄN, GIẢM HỌC PHÍ KHỐI MẦM NON VÀ PHỔ THÔNG 
THEO ĐIỀU 15, 16 - NGHỊ ĐỊNH 81/2021/NĐ-CP NĂM 2024</t>
  </si>
  <si>
    <t>Đơn vị: nghìn đồng</t>
  </si>
  <si>
    <t>STT</t>
  </si>
  <si>
    <t>Mức học phí</t>
  </si>
  <si>
    <t>Số tháng cấp bù</t>
  </si>
  <si>
    <t>Miễn học phí</t>
  </si>
  <si>
    <t>Giảm 50% học phí</t>
  </si>
  <si>
    <t>Tổng kinh phí</t>
  </si>
  <si>
    <t>Ghi chú</t>
  </si>
  <si>
    <t>Người có công, thân nhân người có công với CM</t>
  </si>
  <si>
    <t>Trẻ em MG, học sinh tàn tật, khuyết tật có  khó khăn về kinh tế</t>
  </si>
  <si>
    <t>Trẻ em MG, HS dưới 16 tuổi không có nguồn nuôi dưỡng (K1-Đ5 NĐ 136/2013/ NĐ-CP)</t>
  </si>
  <si>
    <t>Trẻ em mẫu giáo, học sinh có cha mẹ thuộc diện hộ nghèo</t>
  </si>
  <si>
    <t>Con hạ sĩ quan, binh sĩ, chiến sĩ phục vụ có thời hạn trong LLVTND</t>
  </si>
  <si>
    <t>Tổng cộng</t>
  </si>
  <si>
    <t>Thành tiền</t>
  </si>
  <si>
    <t>Mức giảm học phí</t>
  </si>
  <si>
    <t>Cha mẹ thuộc diện hộ cận nghèo</t>
  </si>
  <si>
    <t>Kỳ 2 năm học 2022-2023</t>
  </si>
  <si>
    <t>KHỐI MẦM NON</t>
  </si>
  <si>
    <t>Mầm non An Hòa</t>
  </si>
  <si>
    <t>Trường MN Cao Minh</t>
  </si>
  <si>
    <t>Trường MN Cổ Am</t>
  </si>
  <si>
    <t>Trường MN Cộng Hiền</t>
  </si>
  <si>
    <t>Trường MN Đồng Minh</t>
  </si>
  <si>
    <t>Trường MN Dũng Tiến</t>
  </si>
  <si>
    <t>Trường MN Giang Biên</t>
  </si>
  <si>
    <t>Trường MN Hiệp Hòa</t>
  </si>
  <si>
    <t>Trường MN Hòa Bình</t>
  </si>
  <si>
    <t>Trường MN Hưng Nhân</t>
  </si>
  <si>
    <t>Trường MN Hùng Tiến</t>
  </si>
  <si>
    <t>Trường MN Liên Am</t>
  </si>
  <si>
    <t>Trường MN Lý Học</t>
  </si>
  <si>
    <t>Trường MN Nhân Hoà</t>
  </si>
  <si>
    <t>Trường MN Tam Cường</t>
  </si>
  <si>
    <t>Trường MN Tam Đa</t>
  </si>
  <si>
    <t>Trường MN Tân Hưng</t>
  </si>
  <si>
    <t>Trường MN Tân Liên</t>
  </si>
  <si>
    <t>Trường MN Thắng Thủy</t>
  </si>
  <si>
    <t>Trường MN Thanh Lương</t>
  </si>
  <si>
    <t>Trường MN Thị trấn VB</t>
  </si>
  <si>
    <t>Trường MN Tiền Phong</t>
  </si>
  <si>
    <t>Trường MN Trấn Dương</t>
  </si>
  <si>
    <t>Trường MN Trung Lập</t>
  </si>
  <si>
    <t>Trường MN Việt Tiến</t>
  </si>
  <si>
    <t>Trường MN Vĩnh An</t>
  </si>
  <si>
    <t>Trường MN Vĩnh Long</t>
  </si>
  <si>
    <t>Trường MN Vĩnh Phong</t>
  </si>
  <si>
    <t>Trường MN Vinh Quang</t>
  </si>
  <si>
    <t>Trường MN Vĩnh Tiến</t>
  </si>
  <si>
    <t>KHỐI THCS</t>
  </si>
  <si>
    <t>Tiểu học &amp;THCS Hưng Nhân</t>
  </si>
  <si>
    <t>Trung học cơ sở An Hòa</t>
  </si>
  <si>
    <t>Trung học cơ sở Cao Minh</t>
  </si>
  <si>
    <t>Trung học cơ sở Cổ Am- Vĩnh Tiến</t>
  </si>
  <si>
    <t>Trung học cơ sở Cộng Hiền</t>
  </si>
  <si>
    <t>Trung học cơ sở Đồng Minh</t>
  </si>
  <si>
    <t>Trung học cơ sở Dũng Tiến</t>
  </si>
  <si>
    <t>Trung học cơ sở Giang Biên</t>
  </si>
  <si>
    <t xml:space="preserve">Trung học cơ sở Hiệp Hòa-Hùng Tiến </t>
  </si>
  <si>
    <t>Trung học cơ sở Hòa Bình</t>
  </si>
  <si>
    <t>Trung học cơ sở Lý học - Liên Am</t>
  </si>
  <si>
    <t>Trung học cơ sở Nhân Hòa - Tam Đa</t>
  </si>
  <si>
    <t>Trung học cơ sở Nguyễn Bỉnh Khiêm</t>
  </si>
  <si>
    <t>Trung học cơ sở Tam Cường</t>
  </si>
  <si>
    <t>Trung học cơ sở Tân Hưng- Thị Trấn</t>
  </si>
  <si>
    <t>Trung học cơ sở Thắng Thủy-Vĩnh Long</t>
  </si>
  <si>
    <t>Trung học cơ sở Tiền Phong Vĩnh Phong</t>
  </si>
  <si>
    <t>Trung học cơ sở Trấn Dương</t>
  </si>
  <si>
    <t>Trung học cơ sở Trung Lập</t>
  </si>
  <si>
    <t xml:space="preserve">Trung học cơ sở Việt Tiến </t>
  </si>
  <si>
    <t>Trung học cơ sở Vĩnh An-Tân Liên</t>
  </si>
  <si>
    <t>Trung học cơ sở Vinh Quang - Thanh Lương</t>
  </si>
  <si>
    <t>1.3</t>
  </si>
  <si>
    <t>TT GDTX</t>
  </si>
  <si>
    <t>2.</t>
  </si>
  <si>
    <t>Kỳ 1 năm học 2023-2024</t>
  </si>
  <si>
    <t>2.3</t>
  </si>
  <si>
    <t>III</t>
  </si>
  <si>
    <t>, ngày      tháng       năm 2022</t>
  </si>
  <si>
    <t>PHÒNG GIÁO DỤC VÀ ĐÀO TẠO</t>
  </si>
  <si>
    <t>PHÒNG TÀI CHÍNH - KẾ HOẠCH</t>
  </si>
  <si>
    <t>TM. ỦY BAN NHÂN DÂN</t>
  </si>
  <si>
    <t>Cha mẹ là cán bộ,CN, viên chức bị tại nạn lao động hoặc mắc bệnh nn hưởng trợ cấp TX</t>
  </si>
  <si>
    <t>Tổng số
học sinh</t>
  </si>
  <si>
    <t>TỔNG CỘNG</t>
  </si>
  <si>
    <t>Lớp MN độc lập Thiên Thần nhỏ</t>
  </si>
  <si>
    <t>LIÊN CƠ QUAN TÀI CHÍNH KẾ HOẠCH, 
GIÁO DỤC&amp;ĐÀO TẠO</t>
  </si>
  <si>
    <t>Số học sinh</t>
  </si>
  <si>
    <t>Mức hỗ trợ học phí theo NQ số 03/2021/NQ-HĐND</t>
  </si>
  <si>
    <t xml:space="preserve"> THCS</t>
  </si>
  <si>
    <t xml:space="preserve">  THCS</t>
  </si>
  <si>
    <t>Đề nghị thành phố hỗ trợ đợt 1 năm 2024</t>
  </si>
  <si>
    <t>Trường THCS Hòa Bình -Trấn Dương</t>
  </si>
  <si>
    <t>Trường THCS Lý Học - Liên Am- Cao Minh</t>
  </si>
  <si>
    <t>Trường THCS Việt Tiến -Trung Lập</t>
  </si>
  <si>
    <t>UBND HUYỆN VĨNH BẢO</t>
  </si>
  <si>
    <t>PHÒNG GIÁO DỤC &amp; ĐÀO TẠO</t>
  </si>
  <si>
    <t>Tổng số học phí học kỳ II năm học 2023-2024
(từ tháng 01 đến tháng 05/2024)</t>
  </si>
  <si>
    <t>Trong đó</t>
  </si>
  <si>
    <t>Chi tiết</t>
  </si>
  <si>
    <t>THCS</t>
  </si>
  <si>
    <t>Mẩu giáo</t>
  </si>
  <si>
    <t>Nhà trẻ</t>
  </si>
  <si>
    <t>Biểu 17.1-MGHP</t>
  </si>
  <si>
    <t>PHÒNG TÀI CHÍNH - KẾ HOẠCH - PHÒNG GIÁO DỤC &amp; ĐÀO TẠO</t>
  </si>
  <si>
    <t>BẢNG KÊ CẤP KINH PHÍ MIỄN, GIẢM HỌC PHÍ CÁC TRƯỜNG MẦM NON VÀ TRUNG HỌC CƠ SỞ THEO NGHỊ ĐỊNH 81/2021/NĐ-CP
 TỪ THÁNG 01 ĐẾN THÁNG 5 NĂM 2024 (học kỳ 2 năm học 2023-2024)</t>
  </si>
  <si>
    <t>(Kèm theo Quyết định số ........../QĐ-UBND ngày        /          /2024 của Ủy ban nhân dân huyện Vĩnh Bảo)</t>
  </si>
  <si>
    <t>Đơn vị tính: đồng</t>
  </si>
  <si>
    <t>Stt</t>
  </si>
  <si>
    <t>Kinh phí hỗ trợ thực tế</t>
  </si>
  <si>
    <t>Miễn</t>
  </si>
  <si>
    <t>Giảm 50%</t>
  </si>
  <si>
    <t>Người có công, thân nhân người có công với cách mạng (con liệt sĩ)</t>
  </si>
  <si>
    <t>Trẻ em MG, học sinh tàn tật, khuyết tật có khó khăn về kinh tế</t>
  </si>
  <si>
    <t>Trẻ em MG, học sinh dưới 16 tuổi không có nguồn nuôi dưỡng (Khoản 1-Điều 5 Nghị định 136/2013/NĐ-CP)</t>
  </si>
  <si>
    <t>Cha mẹ là CB, CN, VC bị tai nạn lao động hoặc mắc bệnh nghề nghiệp hưởng trợ cấp thường xuyên</t>
  </si>
  <si>
    <t>7=3+…+6</t>
  </si>
  <si>
    <t>8=1*2*7</t>
  </si>
  <si>
    <t>9=1*0,5</t>
  </si>
  <si>
    <t>13=11+12</t>
  </si>
  <si>
    <t>14=9*10*13</t>
  </si>
  <si>
    <t>15=8+14</t>
  </si>
  <si>
    <t>BẬC MẦM NON</t>
  </si>
  <si>
    <t>Trường MN Nhân Hòa</t>
  </si>
  <si>
    <t>BẬC TRUNG HỌC CƠ SỞ</t>
  </si>
  <si>
    <t>Trường THCS Hòa Bình - Trấn Dương</t>
  </si>
  <si>
    <t>Trường THCS TH&amp;THCS Hưng Nhân</t>
  </si>
  <si>
    <t>Trường THCS Lý Học - Liên Am - Cao Minh</t>
  </si>
  <si>
    <t>Trường THCS Việt Tiến - Trung Lập</t>
  </si>
  <si>
    <t>Cộng I+II</t>
  </si>
  <si>
    <t xml:space="preserve">         Số tiền bằng chữ: Chín mươi sáu triệu năm trăm chín mươi hai ngàn, năm trăm đồng./.</t>
  </si>
  <si>
    <t>Vĩnh Bảo, ngày 28 tháng 3 năm 2024</t>
  </si>
  <si>
    <t>Kinh phí đã được giảm học phí ở chính sách khác
 (NĐ 81)</t>
  </si>
  <si>
    <t>TỔNG HỢP NHU CẦU KINH PHÍ THỰC HIỆN CHƯƠNG TRÌNH NGHỊ QUYẾT SỐ 54/2019/NQ-HĐND - HỌC KỲ II NĂM HỌC 2023-2024
 ĐỢT 1 NĂM 2024, TỪ THÁNG 01 ĐẾN THÁNG 5/2024</t>
  </si>
  <si>
    <t>(Kèm theo Tờ trình số             /Tr-LCQ ngày              /3/2024 của liên cơ quan Giáo dục &amp;Đào tạo, Tài chính- Kế hoạch huyện)</t>
  </si>
  <si>
    <t>Ngày 28 tháng 3 năm 2024</t>
  </si>
  <si>
    <t>11=12+13+14+15</t>
  </si>
  <si>
    <t>17=11-16</t>
  </si>
  <si>
    <t>12=2*6</t>
  </si>
  <si>
    <t>13=3*7</t>
  </si>
  <si>
    <t>14=4*8</t>
  </si>
  <si>
    <t>15=5*9</t>
  </si>
  <si>
    <t>12=2*6*10</t>
  </si>
  <si>
    <t>13=3*7*10</t>
  </si>
  <si>
    <t>14=4*8*10</t>
  </si>
  <si>
    <t>15=5*9*10</t>
  </si>
  <si>
    <t>1=2+…+5</t>
  </si>
  <si>
    <r>
      <t xml:space="preserve">Dừng hoạt động từ ngày 29/02/2024 theo Quyết định số 27a/QĐ-UBND ngày 29/02/2024 của Ủy ban nhân dân xã Thắng Thủy </t>
    </r>
    <r>
      <rPr>
        <b/>
        <i/>
        <sz val="10"/>
        <rFont val="Times New Roman"/>
        <family val="1"/>
      </rPr>
      <t>(Chỉ cấp 02 tháng)</t>
    </r>
  </si>
  <si>
    <t>TỔNG HỢP ĐỀ NGHỊ CẤP KINH PHÍ CHI HỖ TRỢ HỌC PHÍ THỰC HIỆN CHƯƠNG TRÌNH NGHỊ QUYẾT SỐ 54/2019/NQ-HĐND - HỌC KỲ II NĂM HỌC 2023-2024
 (ĐỢT 1 NĂM 2024, TỪ THÁNG 01 ĐẾN THÁNG 5/2024)</t>
  </si>
  <si>
    <t>(Kèm theo Tờ trình số:          /TTr-TCKH ngày 03/6 /2024 của Phòng Tài chính - Kế hoạch huyện Vĩnh Bảo)</t>
  </si>
</sst>
</file>

<file path=xl/styles.xml><?xml version="1.0" encoding="utf-8"?>
<styleSheet xmlns="http://schemas.openxmlformats.org/spreadsheetml/2006/main">
  <numFmts count="5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* #,##0_);_(* \(#,##0\);_(* &quot;-&quot;??_);_(@_)"/>
    <numFmt numFmtId="175" formatCode="###\ ###\ ###"/>
    <numFmt numFmtId="176" formatCode="###.0\ ###\ ###"/>
    <numFmt numFmtId="177" formatCode="###.00\ ###\ ###"/>
    <numFmt numFmtId="178" formatCode="0.000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.000\ ###\ ###"/>
    <numFmt numFmtId="185" formatCode="#00.##\)"/>
    <numFmt numFmtId="186" formatCode="###\ ###\ "/>
    <numFmt numFmtId="187" formatCode="###\ ###"/>
    <numFmt numFmtId="188" formatCode="###.\ ###\ ###"/>
    <numFmt numFmtId="189" formatCode="##.\ ###\ ###"/>
    <numFmt numFmtId="190" formatCode="####.\ ###\ ###"/>
    <numFmt numFmtId="191" formatCode="#.\ ###\ ###"/>
    <numFmt numFmtId="192" formatCode="0.0"/>
    <numFmt numFmtId="193" formatCode="###.0\ ###"/>
    <numFmt numFmtId="194" formatCode=".\ ###\ ;############"/>
    <numFmt numFmtId="195" formatCode=".\ ####\ ;############.0"/>
    <numFmt numFmtId="196" formatCode=".\ #####\ ;############.00"/>
    <numFmt numFmtId="197" formatCode=".\ ######\ ;############.000"/>
    <numFmt numFmtId="198" formatCode="0\ 000"/>
    <numFmt numFmtId="199" formatCode="0.0000000"/>
    <numFmt numFmtId="200" formatCode="#\ ###\ ###\ ##0"/>
    <numFmt numFmtId="201" formatCode="_(* #,##0.000_);_(* \(#,##0.000\);_(* &quot;-&quot;??_);_(@_)"/>
    <numFmt numFmtId="202" formatCode="_(* #,##0.0000_);_(* \(#,##0.0000\);_(* &quot;-&quot;??_);_(@_)"/>
    <numFmt numFmtId="203" formatCode="_(* #,##0.0_);_(* \(#,##0.0\);_(* &quot;-&quot;??_);_(@_)"/>
    <numFmt numFmtId="204" formatCode="_-* #,##0.000\ _₫_-;\-* #,##0.000\ _₫_-;_-* &quot;-&quot;???\ _₫_-;_-@_-"/>
    <numFmt numFmtId="205" formatCode="_-* #,##0.000000000\ _₫_-;\-* #,##0.000000000\ _₫_-;_-* &quot;-&quot;?????????\ _₫_-;_-@_-"/>
    <numFmt numFmtId="206" formatCode="#,##0.0"/>
    <numFmt numFmtId="207" formatCode="###.00\ ###"/>
    <numFmt numFmtId="208" formatCode="###.000\ ###"/>
    <numFmt numFmtId="209" formatCode="###.\ ###"/>
    <numFmt numFmtId="210" formatCode="_-* #,##0.0000000\ _₫_-;\-* #,##0.0000000\ _₫_-;_-* &quot;-&quot;???????\ _₫_-;_-@_-"/>
    <numFmt numFmtId="211" formatCode="###\ ###\ ###\ ###"/>
    <numFmt numFmtId="212" formatCode="###\ ###\ ##0"/>
    <numFmt numFmtId="213" formatCode="_-* #,##0.0\ _₫_-;\-* #,##0.0\ _₫_-;_-* &quot;-&quot;?\ _₫_-;_-@_-"/>
  </numFmts>
  <fonts count="101"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Times New Roman"/>
      <family val="1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28" borderId="2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33" borderId="0" xfId="59" applyFont="1" applyFill="1">
      <alignment/>
      <protection/>
    </xf>
    <xf numFmtId="0" fontId="16" fillId="33" borderId="0" xfId="0" applyFont="1" applyFill="1" applyAlignment="1">
      <alignment/>
    </xf>
    <xf numFmtId="0" fontId="82" fillId="33" borderId="10" xfId="0" applyFont="1" applyFill="1" applyBorder="1" applyAlignment="1">
      <alignment/>
    </xf>
    <xf numFmtId="0" fontId="83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211" fontId="19" fillId="33" borderId="10" xfId="0" applyNumberFormat="1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/>
    </xf>
    <xf numFmtId="211" fontId="16" fillId="33" borderId="10" xfId="0" applyNumberFormat="1" applyFont="1" applyFill="1" applyBorder="1" applyAlignment="1">
      <alignment horizontal="center" vertical="center" wrapText="1"/>
    </xf>
    <xf numFmtId="211" fontId="16" fillId="33" borderId="10" xfId="41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211" fontId="15" fillId="33" borderId="10" xfId="0" applyNumberFormat="1" applyFont="1" applyFill="1" applyBorder="1" applyAlignment="1">
      <alignment horizontal="center" vertical="center" wrapText="1"/>
    </xf>
    <xf numFmtId="211" fontId="21" fillId="33" borderId="10" xfId="0" applyNumberFormat="1" applyFont="1" applyFill="1" applyBorder="1" applyAlignment="1">
      <alignment horizontal="center" vertical="center" wrapText="1"/>
    </xf>
    <xf numFmtId="211" fontId="21" fillId="33" borderId="10" xfId="41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211" fontId="13" fillId="33" borderId="10" xfId="0" applyNumberFormat="1" applyFont="1" applyFill="1" applyBorder="1" applyAlignment="1">
      <alignment horizontal="center" vertical="center" wrapText="1"/>
    </xf>
    <xf numFmtId="211" fontId="13" fillId="33" borderId="10" xfId="0" applyNumberFormat="1" applyFont="1" applyFill="1" applyBorder="1" applyAlignment="1">
      <alignment horizontal="right" vertical="center" wrapText="1"/>
    </xf>
    <xf numFmtId="211" fontId="13" fillId="33" borderId="10" xfId="41" applyNumberFormat="1" applyFont="1" applyFill="1" applyBorder="1" applyAlignment="1">
      <alignment horizontal="right" vertical="center" wrapText="1"/>
    </xf>
    <xf numFmtId="203" fontId="13" fillId="33" borderId="10" xfId="41" applyNumberFormat="1" applyFont="1" applyFill="1" applyBorder="1" applyAlignment="1">
      <alignment horizontal="center" vertical="center" wrapText="1"/>
    </xf>
    <xf numFmtId="211" fontId="13" fillId="33" borderId="10" xfId="41" applyNumberFormat="1" applyFont="1" applyFill="1" applyBorder="1" applyAlignment="1">
      <alignment horizontal="center" vertical="center" wrapText="1"/>
    </xf>
    <xf numFmtId="211" fontId="8" fillId="33" borderId="10" xfId="0" applyNumberFormat="1" applyFont="1" applyFill="1" applyBorder="1" applyAlignment="1">
      <alignment/>
    </xf>
    <xf numFmtId="211" fontId="8" fillId="33" borderId="10" xfId="41" applyNumberFormat="1" applyFont="1" applyFill="1" applyBorder="1" applyAlignment="1">
      <alignment horizontal="right"/>
    </xf>
    <xf numFmtId="211" fontId="8" fillId="33" borderId="10" xfId="41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211" fontId="7" fillId="33" borderId="10" xfId="0" applyNumberFormat="1" applyFont="1" applyFill="1" applyBorder="1" applyAlignment="1">
      <alignment horizontal="center"/>
    </xf>
    <xf numFmtId="211" fontId="8" fillId="33" borderId="10" xfId="43" applyNumberFormat="1" applyFont="1" applyFill="1" applyBorder="1" applyAlignment="1">
      <alignment/>
    </xf>
    <xf numFmtId="211" fontId="7" fillId="33" borderId="10" xfId="43" applyNumberFormat="1" applyFont="1" applyFill="1" applyBorder="1" applyAlignment="1">
      <alignment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wrapText="1"/>
    </xf>
    <xf numFmtId="211" fontId="7" fillId="33" borderId="10" xfId="0" applyNumberFormat="1" applyFont="1" applyFill="1" applyBorder="1" applyAlignment="1">
      <alignment/>
    </xf>
    <xf numFmtId="211" fontId="14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3" fillId="33" borderId="0" xfId="0" applyFont="1" applyFill="1" applyAlignment="1">
      <alignment vertical="center"/>
    </xf>
    <xf numFmtId="0" fontId="84" fillId="33" borderId="10" xfId="0" applyFont="1" applyFill="1" applyBorder="1" applyAlignment="1">
      <alignment horizontal="center"/>
    </xf>
    <xf numFmtId="211" fontId="83" fillId="33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8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0" fontId="83" fillId="34" borderId="0" xfId="0" applyFont="1" applyFill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83" fillId="33" borderId="11" xfId="0" applyFont="1" applyFill="1" applyBorder="1" applyAlignment="1">
      <alignment/>
    </xf>
    <xf numFmtId="211" fontId="19" fillId="34" borderId="10" xfId="0" applyNumberFormat="1" applyFont="1" applyFill="1" applyBorder="1" applyAlignment="1">
      <alignment horizontal="center" vertical="center" wrapText="1"/>
    </xf>
    <xf numFmtId="211" fontId="16" fillId="34" borderId="10" xfId="0" applyNumberFormat="1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/>
    </xf>
    <xf numFmtId="211" fontId="83" fillId="33" borderId="0" xfId="0" applyNumberFormat="1" applyFont="1" applyFill="1" applyAlignment="1">
      <alignment/>
    </xf>
    <xf numFmtId="211" fontId="21" fillId="34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211" fontId="13" fillId="34" borderId="10" xfId="0" applyNumberFormat="1" applyFont="1" applyFill="1" applyBorder="1" applyAlignment="1">
      <alignment horizontal="center" vertical="center" wrapText="1"/>
    </xf>
    <xf numFmtId="211" fontId="8" fillId="34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/>
    </xf>
    <xf numFmtId="211" fontId="8" fillId="34" borderId="10" xfId="43" applyNumberFormat="1" applyFont="1" applyFill="1" applyBorder="1" applyAlignment="1">
      <alignment/>
    </xf>
    <xf numFmtId="211" fontId="14" fillId="34" borderId="10" xfId="0" applyNumberFormat="1" applyFont="1" applyFill="1" applyBorder="1" applyAlignment="1">
      <alignment horizontal="center" vertical="center" wrapText="1"/>
    </xf>
    <xf numFmtId="211" fontId="13" fillId="33" borderId="10" xfId="0" applyNumberFormat="1" applyFont="1" applyFill="1" applyBorder="1" applyAlignment="1">
      <alignment horizontal="center" vertical="center"/>
    </xf>
    <xf numFmtId="203" fontId="19" fillId="33" borderId="10" xfId="41" applyNumberFormat="1" applyFont="1" applyFill="1" applyBorder="1" applyAlignment="1">
      <alignment horizontal="center" vertical="center" wrapText="1"/>
    </xf>
    <xf numFmtId="211" fontId="27" fillId="33" borderId="10" xfId="0" applyNumberFormat="1" applyFont="1" applyFill="1" applyBorder="1" applyAlignment="1">
      <alignment horizontal="center" vertical="center" wrapText="1"/>
    </xf>
    <xf numFmtId="211" fontId="27" fillId="34" borderId="10" xfId="0" applyNumberFormat="1" applyFont="1" applyFill="1" applyBorder="1" applyAlignment="1">
      <alignment horizontal="center" vertical="center" wrapText="1"/>
    </xf>
    <xf numFmtId="211" fontId="27" fillId="33" borderId="10" xfId="41" applyNumberFormat="1" applyFont="1" applyFill="1" applyBorder="1" applyAlignment="1">
      <alignment horizontal="center" vertical="center" wrapText="1"/>
    </xf>
    <xf numFmtId="211" fontId="13" fillId="33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211" fontId="13" fillId="34" borderId="10" xfId="0" applyNumberFormat="1" applyFont="1" applyFill="1" applyBorder="1" applyAlignment="1">
      <alignment horizontal="center" vertical="center"/>
    </xf>
    <xf numFmtId="211" fontId="13" fillId="34" borderId="10" xfId="41" applyNumberFormat="1" applyFont="1" applyFill="1" applyBorder="1" applyAlignment="1">
      <alignment horizontal="right" vertical="center" wrapText="1"/>
    </xf>
    <xf numFmtId="211" fontId="13" fillId="34" borderId="10" xfId="0" applyNumberFormat="1" applyFont="1" applyFill="1" applyBorder="1" applyAlignment="1">
      <alignment horizontal="center"/>
    </xf>
    <xf numFmtId="0" fontId="83" fillId="33" borderId="10" xfId="0" applyFont="1" applyFill="1" applyBorder="1" applyAlignment="1">
      <alignment vertical="center"/>
    </xf>
    <xf numFmtId="211" fontId="8" fillId="34" borderId="10" xfId="41" applyNumberFormat="1" applyFont="1" applyFill="1" applyBorder="1" applyAlignment="1">
      <alignment/>
    </xf>
    <xf numFmtId="211" fontId="84" fillId="33" borderId="10" xfId="0" applyNumberFormat="1" applyFont="1" applyFill="1" applyBorder="1" applyAlignment="1">
      <alignment/>
    </xf>
    <xf numFmtId="211" fontId="84" fillId="34" borderId="10" xfId="0" applyNumberFormat="1" applyFont="1" applyFill="1" applyBorder="1" applyAlignment="1">
      <alignment/>
    </xf>
    <xf numFmtId="211" fontId="84" fillId="33" borderId="10" xfId="41" applyNumberFormat="1" applyFont="1" applyFill="1" applyBorder="1" applyAlignment="1">
      <alignment/>
    </xf>
    <xf numFmtId="211" fontId="83" fillId="34" borderId="10" xfId="0" applyNumberFormat="1" applyFont="1" applyFill="1" applyBorder="1" applyAlignment="1">
      <alignment/>
    </xf>
    <xf numFmtId="211" fontId="83" fillId="33" borderId="10" xfId="41" applyNumberFormat="1" applyFont="1" applyFill="1" applyBorder="1" applyAlignment="1">
      <alignment/>
    </xf>
    <xf numFmtId="0" fontId="18" fillId="34" borderId="0" xfId="0" applyFont="1" applyFill="1" applyAlignment="1">
      <alignment/>
    </xf>
    <xf numFmtId="0" fontId="2" fillId="33" borderId="0" xfId="58" applyFont="1" applyFill="1" applyBorder="1" applyAlignment="1">
      <alignment vertical="center" wrapText="1"/>
      <protection/>
    </xf>
    <xf numFmtId="0" fontId="2" fillId="33" borderId="0" xfId="58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right" vertical="center" wrapText="1"/>
    </xf>
    <xf numFmtId="0" fontId="82" fillId="33" borderId="10" xfId="0" applyFont="1" applyFill="1" applyBorder="1" applyAlignment="1">
      <alignment vertical="center" wrapText="1"/>
    </xf>
    <xf numFmtId="0" fontId="0" fillId="33" borderId="0" xfId="59" applyFont="1" applyFill="1" applyAlignment="1">
      <alignment horizontal="center"/>
      <protection/>
    </xf>
    <xf numFmtId="0" fontId="86" fillId="33" borderId="0" xfId="59" applyFont="1" applyFill="1">
      <alignment/>
      <protection/>
    </xf>
    <xf numFmtId="3" fontId="2" fillId="33" borderId="0" xfId="58" applyNumberFormat="1" applyFont="1" applyFill="1" applyBorder="1" applyAlignment="1">
      <alignment horizontal="center" vertical="center" wrapText="1"/>
      <protection/>
    </xf>
    <xf numFmtId="0" fontId="87" fillId="33" borderId="0" xfId="59" applyFont="1" applyFill="1">
      <alignment/>
      <protection/>
    </xf>
    <xf numFmtId="0" fontId="86" fillId="33" borderId="0" xfId="59" applyFont="1" applyFill="1" applyAlignment="1">
      <alignment/>
      <protection/>
    </xf>
    <xf numFmtId="49" fontId="12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vertical="center" wrapText="1"/>
    </xf>
    <xf numFmtId="0" fontId="13" fillId="33" borderId="0" xfId="60" applyFont="1" applyFill="1" applyAlignment="1">
      <alignment vertical="center" wrapText="1"/>
      <protection/>
    </xf>
    <xf numFmtId="0" fontId="16" fillId="33" borderId="0" xfId="60" applyFont="1" applyFill="1" applyAlignment="1">
      <alignment horizontal="center" vertical="center" wrapText="1"/>
      <protection/>
    </xf>
    <xf numFmtId="0" fontId="28" fillId="33" borderId="0" xfId="59" applyFont="1" applyFill="1" applyAlignment="1">
      <alignment vertical="center" wrapText="1"/>
      <protection/>
    </xf>
    <xf numFmtId="0" fontId="18" fillId="33" borderId="13" xfId="60" applyFont="1" applyFill="1" applyBorder="1" applyAlignment="1">
      <alignment vertical="center" wrapText="1"/>
      <protection/>
    </xf>
    <xf numFmtId="0" fontId="7" fillId="33" borderId="13" xfId="60" applyFont="1" applyFill="1" applyBorder="1" applyAlignment="1">
      <alignment vertical="center" wrapText="1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0" fontId="25" fillId="33" borderId="10" xfId="60" applyFont="1" applyFill="1" applyBorder="1" applyAlignment="1">
      <alignment horizontal="center" vertical="center" wrapText="1"/>
      <protection/>
    </xf>
    <xf numFmtId="0" fontId="7" fillId="33" borderId="0" xfId="60" applyFont="1" applyFill="1" applyAlignment="1">
      <alignment vertical="center" wrapText="1"/>
      <protection/>
    </xf>
    <xf numFmtId="0" fontId="19" fillId="33" borderId="10" xfId="60" applyFont="1" applyFill="1" applyBorder="1" applyAlignment="1">
      <alignment horizontal="center" vertical="center" wrapText="1"/>
      <protection/>
    </xf>
    <xf numFmtId="0" fontId="15" fillId="33" borderId="0" xfId="60" applyFont="1" applyFill="1" applyAlignment="1">
      <alignment vertical="center" wrapText="1"/>
      <protection/>
    </xf>
    <xf numFmtId="0" fontId="16" fillId="33" borderId="10" xfId="60" applyFont="1" applyFill="1" applyBorder="1" applyAlignment="1">
      <alignment horizontal="center" vertical="center" wrapText="1"/>
      <protection/>
    </xf>
    <xf numFmtId="0" fontId="16" fillId="33" borderId="10" xfId="60" applyFont="1" applyFill="1" applyBorder="1" applyAlignment="1">
      <alignment horizontal="left" vertical="center" wrapText="1"/>
      <protection/>
    </xf>
    <xf numFmtId="3" fontId="16" fillId="33" borderId="10" xfId="60" applyNumberFormat="1" applyFont="1" applyFill="1" applyBorder="1" applyAlignment="1">
      <alignment horizontal="right"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vertical="center" wrapText="1"/>
    </xf>
    <xf numFmtId="3" fontId="7" fillId="33" borderId="10" xfId="60" applyNumberFormat="1" applyFont="1" applyFill="1" applyBorder="1" applyAlignment="1">
      <alignment horizontal="right" vertical="center" wrapText="1"/>
      <protection/>
    </xf>
    <xf numFmtId="212" fontId="7" fillId="33" borderId="10" xfId="60" applyNumberFormat="1" applyFont="1" applyFill="1" applyBorder="1" applyAlignment="1">
      <alignment vertical="center" wrapText="1"/>
      <protection/>
    </xf>
    <xf numFmtId="0" fontId="8" fillId="33" borderId="10" xfId="60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vertical="center" wrapText="1"/>
    </xf>
    <xf numFmtId="3" fontId="8" fillId="33" borderId="10" xfId="60" applyNumberFormat="1" applyFont="1" applyFill="1" applyBorder="1" applyAlignment="1">
      <alignment horizontal="right" vertical="center" wrapText="1"/>
      <protection/>
    </xf>
    <xf numFmtId="212" fontId="8" fillId="33" borderId="10" xfId="60" applyNumberFormat="1" applyFont="1" applyFill="1" applyBorder="1" applyAlignment="1">
      <alignment vertical="center" wrapText="1"/>
      <protection/>
    </xf>
    <xf numFmtId="0" fontId="16" fillId="33" borderId="0" xfId="60" applyFont="1" applyFill="1" applyAlignment="1">
      <alignment vertical="center" wrapText="1"/>
      <protection/>
    </xf>
    <xf numFmtId="0" fontId="88" fillId="33" borderId="0" xfId="60" applyFont="1" applyFill="1" applyAlignment="1">
      <alignment vertical="center" wrapText="1"/>
      <protection/>
    </xf>
    <xf numFmtId="0" fontId="22" fillId="33" borderId="10" xfId="60" applyFont="1" applyFill="1" applyBorder="1" applyAlignment="1">
      <alignment horizontal="center" vertical="center" wrapText="1"/>
      <protection/>
    </xf>
    <xf numFmtId="3" fontId="18" fillId="33" borderId="10" xfId="60" applyNumberFormat="1" applyFont="1" applyFill="1" applyBorder="1" applyAlignment="1">
      <alignment horizontal="right" vertical="center" wrapText="1"/>
      <protection/>
    </xf>
    <xf numFmtId="3" fontId="22" fillId="33" borderId="10" xfId="60" applyNumberFormat="1" applyFont="1" applyFill="1" applyBorder="1" applyAlignment="1">
      <alignment horizontal="right" vertical="center" wrapText="1"/>
      <protection/>
    </xf>
    <xf numFmtId="212" fontId="18" fillId="33" borderId="10" xfId="60" applyNumberFormat="1" applyFont="1" applyFill="1" applyBorder="1" applyAlignment="1">
      <alignment vertical="center" wrapText="1"/>
      <protection/>
    </xf>
    <xf numFmtId="3" fontId="13" fillId="33" borderId="0" xfId="60" applyNumberFormat="1" applyFont="1" applyFill="1" applyAlignment="1">
      <alignment vertical="center" wrapText="1"/>
      <protection/>
    </xf>
    <xf numFmtId="0" fontId="18" fillId="33" borderId="0" xfId="60" applyFont="1" applyFill="1" applyAlignment="1">
      <alignment vertical="center" wrapText="1"/>
      <protection/>
    </xf>
    <xf numFmtId="0" fontId="36" fillId="33" borderId="0" xfId="60" applyFont="1" applyFill="1" applyAlignment="1">
      <alignment vertical="center" wrapText="1"/>
      <protection/>
    </xf>
    <xf numFmtId="0" fontId="3" fillId="33" borderId="0" xfId="60" applyFont="1" applyFill="1" applyAlignment="1">
      <alignment vertical="center" wrapText="1"/>
      <protection/>
    </xf>
    <xf numFmtId="0" fontId="3" fillId="33" borderId="0" xfId="60" applyFont="1" applyFill="1" applyAlignment="1">
      <alignment horizontal="center" vertical="center" wrapText="1"/>
      <protection/>
    </xf>
    <xf numFmtId="0" fontId="11" fillId="33" borderId="0" xfId="60" applyFont="1" applyFill="1" applyAlignment="1">
      <alignment vertical="center" wrapText="1"/>
      <protection/>
    </xf>
    <xf numFmtId="0" fontId="11" fillId="33" borderId="0" xfId="60" applyFont="1" applyFill="1" applyAlignment="1">
      <alignment horizontal="center" vertical="center" wrapText="1"/>
      <protection/>
    </xf>
    <xf numFmtId="0" fontId="31" fillId="33" borderId="0" xfId="60" applyFont="1" applyFill="1" applyAlignment="1">
      <alignment vertical="center" wrapText="1"/>
      <protection/>
    </xf>
    <xf numFmtId="0" fontId="31" fillId="33" borderId="0" xfId="60" applyFont="1" applyFill="1" applyAlignment="1">
      <alignment horizontal="center" vertical="center" wrapText="1"/>
      <protection/>
    </xf>
    <xf numFmtId="0" fontId="22" fillId="33" borderId="0" xfId="60" applyFont="1" applyFill="1" applyAlignment="1">
      <alignment vertical="center" wrapText="1"/>
      <protection/>
    </xf>
    <xf numFmtId="0" fontId="18" fillId="33" borderId="0" xfId="60" applyFont="1" applyFill="1" applyAlignment="1" quotePrefix="1">
      <alignment vertical="center" wrapText="1"/>
      <protection/>
    </xf>
    <xf numFmtId="0" fontId="86" fillId="33" borderId="0" xfId="59" applyFont="1" applyFill="1" applyAlignment="1">
      <alignment horizontal="center"/>
      <protection/>
    </xf>
    <xf numFmtId="200" fontId="82" fillId="33" borderId="10" xfId="0" applyNumberFormat="1" applyFont="1" applyFill="1" applyBorder="1" applyAlignment="1">
      <alignment/>
    </xf>
    <xf numFmtId="0" fontId="83" fillId="33" borderId="0" xfId="58" applyFont="1" applyFill="1">
      <alignment/>
      <protection/>
    </xf>
    <xf numFmtId="0" fontId="89" fillId="33" borderId="0" xfId="58" applyFont="1" applyFill="1" applyBorder="1" applyAlignment="1">
      <alignment vertical="center" wrapText="1"/>
      <protection/>
    </xf>
    <xf numFmtId="0" fontId="90" fillId="33" borderId="0" xfId="58" applyFont="1" applyFill="1" applyBorder="1" applyAlignment="1">
      <alignment horizontal="center" vertical="center" wrapText="1"/>
      <protection/>
    </xf>
    <xf numFmtId="0" fontId="89" fillId="33" borderId="0" xfId="58" applyFont="1" applyFill="1" applyBorder="1" applyAlignment="1">
      <alignment horizontal="center" vertical="center" wrapText="1"/>
      <protection/>
    </xf>
    <xf numFmtId="3" fontId="89" fillId="33" borderId="0" xfId="58" applyNumberFormat="1" applyFont="1" applyFill="1" applyBorder="1" applyAlignment="1">
      <alignment horizontal="center" vertical="center" wrapText="1"/>
      <protection/>
    </xf>
    <xf numFmtId="0" fontId="90" fillId="33" borderId="10" xfId="58" applyFont="1" applyFill="1" applyBorder="1" applyAlignment="1">
      <alignment horizontal="center" vertical="center" wrapText="1"/>
      <protection/>
    </xf>
    <xf numFmtId="3" fontId="90" fillId="33" borderId="10" xfId="58" applyNumberFormat="1" applyFont="1" applyFill="1" applyBorder="1" applyAlignment="1">
      <alignment horizontal="center" vertical="center" wrapText="1"/>
      <protection/>
    </xf>
    <xf numFmtId="0" fontId="84" fillId="33" borderId="11" xfId="58" applyFont="1" applyFill="1" applyBorder="1" applyAlignment="1">
      <alignment horizontal="center" vertical="center" wrapText="1"/>
      <protection/>
    </xf>
    <xf numFmtId="0" fontId="83" fillId="33" borderId="0" xfId="58" applyFont="1" applyFill="1" applyAlignment="1">
      <alignment horizontal="center" vertical="center"/>
      <protection/>
    </xf>
    <xf numFmtId="0" fontId="84" fillId="33" borderId="10" xfId="58" applyFont="1" applyFill="1" applyBorder="1" applyAlignment="1">
      <alignment horizontal="center" vertical="center" wrapText="1"/>
      <protection/>
    </xf>
    <xf numFmtId="0" fontId="91" fillId="33" borderId="10" xfId="58" applyFont="1" applyFill="1" applyBorder="1" applyAlignment="1">
      <alignment horizontal="center" vertical="center"/>
      <protection/>
    </xf>
    <xf numFmtId="0" fontId="91" fillId="33" borderId="10" xfId="0" applyFont="1" applyFill="1" applyBorder="1" applyAlignment="1">
      <alignment horizontal="center" vertical="center" wrapText="1"/>
    </xf>
    <xf numFmtId="0" fontId="91" fillId="33" borderId="10" xfId="0" applyFont="1" applyFill="1" applyBorder="1" applyAlignment="1">
      <alignment horizontal="center" vertical="center"/>
    </xf>
    <xf numFmtId="3" fontId="91" fillId="33" borderId="0" xfId="58" applyNumberFormat="1" applyFont="1" applyFill="1" applyAlignment="1">
      <alignment horizontal="center"/>
      <protection/>
    </xf>
    <xf numFmtId="0" fontId="91" fillId="33" borderId="0" xfId="58" applyFont="1" applyFill="1" applyAlignment="1">
      <alignment horizontal="center"/>
      <protection/>
    </xf>
    <xf numFmtId="0" fontId="92" fillId="33" borderId="10" xfId="58" applyFont="1" applyFill="1" applyBorder="1" applyAlignment="1">
      <alignment horizontal="center" vertical="center"/>
      <protection/>
    </xf>
    <xf numFmtId="0" fontId="93" fillId="33" borderId="10" xfId="58" applyFont="1" applyFill="1" applyBorder="1" applyAlignment="1">
      <alignment horizontal="center" vertical="center"/>
      <protection/>
    </xf>
    <xf numFmtId="3" fontId="93" fillId="33" borderId="10" xfId="0" applyNumberFormat="1" applyFont="1" applyFill="1" applyBorder="1" applyAlignment="1">
      <alignment horizontal="center" vertical="center" wrapText="1"/>
    </xf>
    <xf numFmtId="0" fontId="92" fillId="33" borderId="10" xfId="0" applyFont="1" applyFill="1" applyBorder="1" applyAlignment="1">
      <alignment horizontal="center" vertical="center"/>
    </xf>
    <xf numFmtId="0" fontId="92" fillId="33" borderId="10" xfId="0" applyFont="1" applyFill="1" applyBorder="1" applyAlignment="1">
      <alignment horizontal="center" vertical="center" wrapText="1"/>
    </xf>
    <xf numFmtId="174" fontId="93" fillId="33" borderId="10" xfId="41" applyNumberFormat="1" applyFont="1" applyFill="1" applyBorder="1" applyAlignment="1">
      <alignment horizontal="center" vertical="center" wrapText="1"/>
    </xf>
    <xf numFmtId="203" fontId="93" fillId="33" borderId="10" xfId="41" applyNumberFormat="1" applyFont="1" applyFill="1" applyBorder="1" applyAlignment="1">
      <alignment horizontal="center" vertical="center" wrapText="1"/>
    </xf>
    <xf numFmtId="0" fontId="92" fillId="33" borderId="0" xfId="58" applyFont="1" applyFill="1" applyAlignment="1">
      <alignment horizontal="center"/>
      <protection/>
    </xf>
    <xf numFmtId="0" fontId="93" fillId="33" borderId="10" xfId="0" applyFont="1" applyFill="1" applyBorder="1" applyAlignment="1">
      <alignment horizontal="center" vertical="center"/>
    </xf>
    <xf numFmtId="0" fontId="93" fillId="33" borderId="10" xfId="0" applyFont="1" applyFill="1" applyBorder="1" applyAlignment="1">
      <alignment horizontal="left" vertical="center"/>
    </xf>
    <xf numFmtId="3" fontId="93" fillId="33" borderId="10" xfId="58" applyNumberFormat="1" applyFont="1" applyFill="1" applyBorder="1" applyAlignment="1">
      <alignment horizontal="right" vertical="center"/>
      <protection/>
    </xf>
    <xf numFmtId="174" fontId="93" fillId="33" borderId="10" xfId="41" applyNumberFormat="1" applyFont="1" applyFill="1" applyBorder="1" applyAlignment="1">
      <alignment horizontal="right" vertical="center"/>
    </xf>
    <xf numFmtId="203" fontId="93" fillId="33" borderId="10" xfId="41" applyNumberFormat="1" applyFont="1" applyFill="1" applyBorder="1" applyAlignment="1">
      <alignment horizontal="right" vertical="center"/>
    </xf>
    <xf numFmtId="0" fontId="93" fillId="33" borderId="0" xfId="58" applyFont="1" applyFill="1" applyAlignment="1">
      <alignment horizontal="right" vertical="center"/>
      <protection/>
    </xf>
    <xf numFmtId="0" fontId="82" fillId="33" borderId="10" xfId="0" applyFont="1" applyFill="1" applyBorder="1" applyAlignment="1">
      <alignment horizontal="center" vertical="center"/>
    </xf>
    <xf numFmtId="49" fontId="82" fillId="33" borderId="10" xfId="0" applyNumberFormat="1" applyFont="1" applyFill="1" applyBorder="1" applyAlignment="1">
      <alignment vertical="center" wrapText="1"/>
    </xf>
    <xf numFmtId="3" fontId="94" fillId="33" borderId="10" xfId="58" applyNumberFormat="1" applyFont="1" applyFill="1" applyBorder="1" applyAlignment="1">
      <alignment horizontal="right" vertical="center"/>
      <protection/>
    </xf>
    <xf numFmtId="3" fontId="82" fillId="33" borderId="10" xfId="58" applyNumberFormat="1" applyFont="1" applyFill="1" applyBorder="1" applyAlignment="1">
      <alignment horizontal="right" vertical="center"/>
      <protection/>
    </xf>
    <xf numFmtId="3" fontId="82" fillId="33" borderId="10" xfId="58" applyNumberFormat="1" applyFont="1" applyFill="1" applyBorder="1" applyAlignment="1">
      <alignment horizontal="center" vertical="center"/>
      <protection/>
    </xf>
    <xf numFmtId="0" fontId="95" fillId="33" borderId="0" xfId="58" applyFont="1" applyFill="1" applyAlignment="1">
      <alignment horizontal="right" vertical="center"/>
      <protection/>
    </xf>
    <xf numFmtId="49" fontId="83" fillId="33" borderId="10" xfId="0" applyNumberFormat="1" applyFont="1" applyFill="1" applyBorder="1" applyAlignment="1">
      <alignment vertical="center" wrapText="1"/>
    </xf>
    <xf numFmtId="0" fontId="82" fillId="33" borderId="10" xfId="0" applyFont="1" applyFill="1" applyBorder="1" applyAlignment="1">
      <alignment vertical="center"/>
    </xf>
    <xf numFmtId="3" fontId="93" fillId="33" borderId="10" xfId="58" applyNumberFormat="1" applyFont="1" applyFill="1" applyBorder="1" applyAlignment="1">
      <alignment horizontal="center" vertical="center"/>
      <protection/>
    </xf>
    <xf numFmtId="203" fontId="93" fillId="33" borderId="10" xfId="41" applyNumberFormat="1" applyFont="1" applyFill="1" applyBorder="1" applyAlignment="1">
      <alignment horizontal="center" vertical="center"/>
    </xf>
    <xf numFmtId="203" fontId="82" fillId="33" borderId="10" xfId="41" applyNumberFormat="1" applyFont="1" applyFill="1" applyBorder="1" applyAlignment="1">
      <alignment horizontal="center" vertical="center"/>
    </xf>
    <xf numFmtId="174" fontId="82" fillId="33" borderId="10" xfId="41" applyNumberFormat="1" applyFont="1" applyFill="1" applyBorder="1" applyAlignment="1">
      <alignment horizontal="center" vertical="center"/>
    </xf>
    <xf numFmtId="3" fontId="95" fillId="33" borderId="10" xfId="58" applyNumberFormat="1" applyFont="1" applyFill="1" applyBorder="1" applyAlignment="1">
      <alignment horizontal="right" vertical="center"/>
      <protection/>
    </xf>
    <xf numFmtId="0" fontId="82" fillId="33" borderId="10" xfId="0" applyFont="1" applyFill="1" applyBorder="1" applyAlignment="1">
      <alignment horizontal="left" vertical="center"/>
    </xf>
    <xf numFmtId="3" fontId="85" fillId="33" borderId="10" xfId="58" applyNumberFormat="1" applyFont="1" applyFill="1" applyBorder="1" applyAlignment="1">
      <alignment horizontal="right" vertical="center"/>
      <protection/>
    </xf>
    <xf numFmtId="3" fontId="85" fillId="33" borderId="10" xfId="58" applyNumberFormat="1" applyFont="1" applyFill="1" applyBorder="1" applyAlignment="1">
      <alignment horizontal="center" vertical="center"/>
      <protection/>
    </xf>
    <xf numFmtId="0" fontId="93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8" fillId="33" borderId="10" xfId="58" applyFont="1" applyFill="1" applyBorder="1" applyAlignment="1">
      <alignment horizontal="center" vertical="center" wrapText="1"/>
      <protection/>
    </xf>
    <xf numFmtId="0" fontId="10" fillId="33" borderId="0" xfId="58" applyFont="1" applyFill="1" applyBorder="1" applyAlignment="1">
      <alignment horizontal="center" vertical="center" wrapText="1"/>
      <protection/>
    </xf>
    <xf numFmtId="3" fontId="26" fillId="33" borderId="10" xfId="58" applyNumberFormat="1" applyFont="1" applyFill="1" applyBorder="1" applyAlignment="1">
      <alignment horizontal="right" vertical="center" wrapText="1"/>
      <protection/>
    </xf>
    <xf numFmtId="3" fontId="11" fillId="33" borderId="10" xfId="58" applyNumberFormat="1" applyFont="1" applyFill="1" applyBorder="1" applyAlignment="1">
      <alignment horizontal="right" vertical="center" wrapText="1"/>
      <protection/>
    </xf>
    <xf numFmtId="3" fontId="12" fillId="33" borderId="10" xfId="58" applyNumberFormat="1" applyFont="1" applyFill="1" applyBorder="1" applyAlignment="1">
      <alignment horizontal="right" vertical="center" wrapText="1"/>
      <protection/>
    </xf>
    <xf numFmtId="3" fontId="12" fillId="33" borderId="10" xfId="58" applyNumberFormat="1" applyFont="1" applyFill="1" applyBorder="1" applyAlignment="1">
      <alignment horizontal="center" vertical="center" wrapText="1"/>
      <protection/>
    </xf>
    <xf numFmtId="3" fontId="4" fillId="33" borderId="10" xfId="58" applyNumberFormat="1" applyFont="1" applyFill="1" applyBorder="1" applyAlignment="1">
      <alignment horizontal="right" vertical="center" wrapText="1"/>
      <protection/>
    </xf>
    <xf numFmtId="3" fontId="5" fillId="33" borderId="10" xfId="58" applyNumberFormat="1" applyFont="1" applyFill="1" applyBorder="1" applyAlignment="1">
      <alignment horizontal="right" vertical="center" wrapText="1"/>
      <protection/>
    </xf>
    <xf numFmtId="3" fontId="5" fillId="33" borderId="10" xfId="58" applyNumberFormat="1" applyFont="1" applyFill="1" applyBorder="1" applyAlignment="1">
      <alignment horizontal="center" vertical="center" wrapText="1"/>
      <protection/>
    </xf>
    <xf numFmtId="3" fontId="11" fillId="33" borderId="10" xfId="0" applyNumberFormat="1" applyFont="1" applyFill="1" applyBorder="1" applyAlignment="1">
      <alignment horizontal="right" vertical="center" wrapText="1"/>
    </xf>
    <xf numFmtId="3" fontId="23" fillId="33" borderId="10" xfId="0" applyNumberFormat="1" applyFont="1" applyFill="1" applyBorder="1" applyAlignment="1">
      <alignment horizontal="right" vertical="center" wrapText="1"/>
    </xf>
    <xf numFmtId="3" fontId="11" fillId="33" borderId="10" xfId="41" applyNumberFormat="1" applyFont="1" applyFill="1" applyBorder="1" applyAlignment="1">
      <alignment horizontal="right" vertical="center" wrapText="1"/>
    </xf>
    <xf numFmtId="3" fontId="12" fillId="33" borderId="10" xfId="0" applyNumberFormat="1" applyFont="1" applyFill="1" applyBorder="1" applyAlignment="1">
      <alignment horizontal="right" vertical="center" wrapText="1"/>
    </xf>
    <xf numFmtId="3" fontId="12" fillId="33" borderId="10" xfId="41" applyNumberFormat="1" applyFont="1" applyFill="1" applyBorder="1" applyAlignment="1">
      <alignment horizontal="right" vertical="center" wrapText="1"/>
    </xf>
    <xf numFmtId="0" fontId="7" fillId="33" borderId="0" xfId="58" applyFont="1" applyFill="1" applyAlignment="1">
      <alignment vertical="center" wrapText="1"/>
      <protection/>
    </xf>
    <xf numFmtId="0" fontId="7" fillId="33" borderId="0" xfId="58" applyFont="1" applyFill="1" applyAlignment="1">
      <alignment horizontal="center" vertical="center" wrapText="1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3" fontId="6" fillId="33" borderId="0" xfId="58" applyNumberFormat="1" applyFont="1" applyFill="1" applyAlignment="1">
      <alignment horizontal="center" vertical="center" wrapText="1"/>
      <protection/>
    </xf>
    <xf numFmtId="0" fontId="6" fillId="33" borderId="0" xfId="58" applyFont="1" applyFill="1" applyAlignment="1">
      <alignment horizontal="center" vertical="center" wrapText="1"/>
      <protection/>
    </xf>
    <xf numFmtId="0" fontId="23" fillId="33" borderId="10" xfId="58" applyFont="1" applyFill="1" applyBorder="1" applyAlignment="1">
      <alignment horizontal="center" vertical="center" wrapText="1"/>
      <protection/>
    </xf>
    <xf numFmtId="0" fontId="11" fillId="33" borderId="10" xfId="58" applyFont="1" applyFill="1" applyBorder="1" applyAlignment="1">
      <alignment horizontal="center" vertical="center" wrapText="1"/>
      <protection/>
    </xf>
    <xf numFmtId="0" fontId="23" fillId="33" borderId="0" xfId="58" applyFont="1" applyFill="1" applyAlignment="1">
      <alignment horizontal="center" vertical="center" wrapText="1"/>
      <protection/>
    </xf>
    <xf numFmtId="0" fontId="11" fillId="33" borderId="0" xfId="58" applyFont="1" applyFill="1" applyAlignment="1">
      <alignment horizontal="right" vertical="center" wrapText="1"/>
      <protection/>
    </xf>
    <xf numFmtId="0" fontId="12" fillId="33" borderId="10" xfId="0" applyFont="1" applyFill="1" applyBorder="1" applyAlignment="1">
      <alignment horizontal="center" vertical="center" wrapText="1"/>
    </xf>
    <xf numFmtId="0" fontId="4" fillId="33" borderId="0" xfId="58" applyFont="1" applyFill="1" applyAlignment="1">
      <alignment horizontal="right" vertical="center" wrapText="1"/>
      <protection/>
    </xf>
    <xf numFmtId="0" fontId="12" fillId="33" borderId="10" xfId="0" applyFont="1" applyFill="1" applyBorder="1" applyAlignment="1">
      <alignment horizontal="left" vertical="center" wrapText="1"/>
    </xf>
    <xf numFmtId="0" fontId="29" fillId="33" borderId="0" xfId="59" applyFont="1" applyFill="1" applyAlignment="1">
      <alignment horizontal="center" vertical="center" wrapText="1"/>
      <protection/>
    </xf>
    <xf numFmtId="0" fontId="29" fillId="33" borderId="0" xfId="59" applyFont="1" applyFill="1" applyAlignment="1">
      <alignment vertical="center" wrapText="1"/>
      <protection/>
    </xf>
    <xf numFmtId="0" fontId="3" fillId="33" borderId="0" xfId="59" applyFont="1" applyFill="1" applyAlignment="1">
      <alignment vertical="center" wrapText="1"/>
      <protection/>
    </xf>
    <xf numFmtId="0" fontId="31" fillId="33" borderId="0" xfId="59" applyFont="1" applyFill="1" applyAlignment="1">
      <alignment vertical="center" wrapText="1"/>
      <protection/>
    </xf>
    <xf numFmtId="0" fontId="3" fillId="33" borderId="0" xfId="59" applyFont="1" applyFill="1" applyAlignment="1">
      <alignment horizontal="center" vertical="center" wrapText="1"/>
      <protection/>
    </xf>
    <xf numFmtId="0" fontId="8" fillId="33" borderId="11" xfId="58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3" fontId="11" fillId="33" borderId="10" xfId="58" applyNumberFormat="1" applyFont="1" applyFill="1" applyBorder="1" applyAlignment="1">
      <alignment horizontal="center" vertical="center" wrapText="1"/>
      <protection/>
    </xf>
    <xf numFmtId="0" fontId="3" fillId="33" borderId="0" xfId="58" applyFont="1" applyFill="1" applyAlignment="1">
      <alignment horizontal="center" vertical="center" wrapText="1"/>
      <protection/>
    </xf>
    <xf numFmtId="206" fontId="12" fillId="33" borderId="10" xfId="41" applyNumberFormat="1" applyFont="1" applyFill="1" applyBorder="1" applyAlignment="1">
      <alignment horizontal="right" vertical="center" wrapText="1"/>
    </xf>
    <xf numFmtId="206" fontId="11" fillId="33" borderId="10" xfId="41" applyNumberFormat="1" applyFont="1" applyFill="1" applyBorder="1" applyAlignment="1">
      <alignment horizontal="right" vertical="center" wrapText="1"/>
    </xf>
    <xf numFmtId="3" fontId="7" fillId="33" borderId="10" xfId="58" applyNumberFormat="1" applyFont="1" applyFill="1" applyBorder="1" applyAlignment="1">
      <alignment horizontal="left" vertical="center" wrapText="1"/>
      <protection/>
    </xf>
    <xf numFmtId="0" fontId="11" fillId="33" borderId="11" xfId="58" applyFont="1" applyFill="1" applyBorder="1" applyAlignment="1">
      <alignment horizontal="center" vertical="center" wrapText="1"/>
      <protection/>
    </xf>
    <xf numFmtId="0" fontId="11" fillId="33" borderId="12" xfId="58" applyFont="1" applyFill="1" applyBorder="1" applyAlignment="1">
      <alignment horizontal="center" vertical="center" wrapText="1"/>
      <protection/>
    </xf>
    <xf numFmtId="0" fontId="11" fillId="33" borderId="14" xfId="58" applyFont="1" applyFill="1" applyBorder="1" applyAlignment="1">
      <alignment horizontal="center" vertical="center" wrapText="1"/>
      <protection/>
    </xf>
    <xf numFmtId="0" fontId="8" fillId="33" borderId="10" xfId="58" applyFont="1" applyFill="1" applyBorder="1" applyAlignment="1">
      <alignment horizontal="center" vertical="center" wrapText="1"/>
      <protection/>
    </xf>
    <xf numFmtId="0" fontId="11" fillId="33" borderId="15" xfId="58" applyFont="1" applyFill="1" applyBorder="1" applyAlignment="1">
      <alignment horizontal="center" vertical="center" wrapText="1"/>
      <protection/>
    </xf>
    <xf numFmtId="0" fontId="11" fillId="33" borderId="16" xfId="58" applyFont="1" applyFill="1" applyBorder="1" applyAlignment="1">
      <alignment horizontal="center" vertical="center" wrapText="1"/>
      <protection/>
    </xf>
    <xf numFmtId="0" fontId="11" fillId="33" borderId="17" xfId="58" applyFont="1" applyFill="1" applyBorder="1" applyAlignment="1">
      <alignment horizontal="center" vertical="center" wrapText="1"/>
      <protection/>
    </xf>
    <xf numFmtId="0" fontId="8" fillId="33" borderId="11" xfId="58" applyFont="1" applyFill="1" applyBorder="1" applyAlignment="1">
      <alignment horizontal="center" vertical="center" wrapText="1"/>
      <protection/>
    </xf>
    <xf numFmtId="0" fontId="8" fillId="33" borderId="12" xfId="58" applyFont="1" applyFill="1" applyBorder="1" applyAlignment="1">
      <alignment horizontal="center" vertical="center" wrapText="1"/>
      <protection/>
    </xf>
    <xf numFmtId="0" fontId="8" fillId="33" borderId="14" xfId="58" applyFont="1" applyFill="1" applyBorder="1" applyAlignment="1">
      <alignment horizontal="center" vertical="center" wrapText="1"/>
      <protection/>
    </xf>
    <xf numFmtId="3" fontId="11" fillId="33" borderId="15" xfId="58" applyNumberFormat="1" applyFont="1" applyFill="1" applyBorder="1" applyAlignment="1">
      <alignment horizontal="center" vertical="center" wrapText="1"/>
      <protection/>
    </xf>
    <xf numFmtId="3" fontId="11" fillId="33" borderId="16" xfId="58" applyNumberFormat="1" applyFont="1" applyFill="1" applyBorder="1" applyAlignment="1">
      <alignment horizontal="center" vertical="center" wrapText="1"/>
      <protection/>
    </xf>
    <xf numFmtId="3" fontId="11" fillId="33" borderId="17" xfId="58" applyNumberFormat="1" applyFont="1" applyFill="1" applyBorder="1" applyAlignment="1">
      <alignment horizontal="center" vertical="center" wrapText="1"/>
      <protection/>
    </xf>
    <xf numFmtId="0" fontId="3" fillId="33" borderId="0" xfId="58" applyFont="1" applyFill="1" applyAlignment="1">
      <alignment horizontal="center" vertical="center" wrapText="1"/>
      <protection/>
    </xf>
    <xf numFmtId="0" fontId="30" fillId="33" borderId="0" xfId="58" applyFont="1" applyFill="1" applyBorder="1" applyAlignment="1">
      <alignment horizontal="center" vertical="center" wrapText="1"/>
      <protection/>
    </xf>
    <xf numFmtId="3" fontId="3" fillId="33" borderId="11" xfId="58" applyNumberFormat="1" applyFont="1" applyFill="1" applyBorder="1" applyAlignment="1">
      <alignment horizontal="center" vertical="center" wrapText="1"/>
      <protection/>
    </xf>
    <xf numFmtId="3" fontId="3" fillId="33" borderId="12" xfId="58" applyNumberFormat="1" applyFont="1" applyFill="1" applyBorder="1" applyAlignment="1">
      <alignment horizontal="center" vertical="center" wrapText="1"/>
      <protection/>
    </xf>
    <xf numFmtId="3" fontId="3" fillId="33" borderId="14" xfId="58" applyNumberFormat="1" applyFont="1" applyFill="1" applyBorder="1" applyAlignment="1">
      <alignment horizontal="center" vertical="center" wrapText="1"/>
      <protection/>
    </xf>
    <xf numFmtId="0" fontId="30" fillId="33" borderId="0" xfId="0" applyFont="1" applyFill="1" applyBorder="1" applyAlignment="1">
      <alignment horizontal="right" vertical="center" wrapText="1"/>
    </xf>
    <xf numFmtId="0" fontId="8" fillId="33" borderId="15" xfId="58" applyFont="1" applyFill="1" applyBorder="1" applyAlignment="1">
      <alignment horizontal="center" vertical="center" wrapText="1"/>
      <protection/>
    </xf>
    <xf numFmtId="0" fontId="8" fillId="33" borderId="16" xfId="58" applyFont="1" applyFill="1" applyBorder="1" applyAlignment="1">
      <alignment horizontal="center" vertical="center" wrapText="1"/>
      <protection/>
    </xf>
    <xf numFmtId="0" fontId="8" fillId="33" borderId="17" xfId="58" applyFont="1" applyFill="1" applyBorder="1" applyAlignment="1">
      <alignment horizontal="center" vertical="center" wrapText="1"/>
      <protection/>
    </xf>
    <xf numFmtId="0" fontId="10" fillId="33" borderId="0" xfId="58" applyFont="1" applyFill="1" applyBorder="1" applyAlignment="1">
      <alignment horizontal="center" vertical="center" wrapText="1"/>
      <protection/>
    </xf>
    <xf numFmtId="0" fontId="3" fillId="33" borderId="0" xfId="59" applyFont="1" applyFill="1" applyAlignment="1">
      <alignment horizontal="center" vertical="center" wrapText="1"/>
      <protection/>
    </xf>
    <xf numFmtId="0" fontId="30" fillId="33" borderId="0" xfId="59" applyFont="1" applyFill="1" applyAlignment="1">
      <alignment horizontal="center" vertical="center" wrapText="1"/>
      <protection/>
    </xf>
    <xf numFmtId="0" fontId="84" fillId="33" borderId="10" xfId="58" applyFont="1" applyFill="1" applyBorder="1" applyAlignment="1">
      <alignment horizontal="center" vertical="center" wrapText="1"/>
      <protection/>
    </xf>
    <xf numFmtId="3" fontId="86" fillId="33" borderId="11" xfId="58" applyNumberFormat="1" applyFont="1" applyFill="1" applyBorder="1" applyAlignment="1">
      <alignment horizontal="center" vertical="center" wrapText="1"/>
      <protection/>
    </xf>
    <xf numFmtId="3" fontId="86" fillId="33" borderId="12" xfId="58" applyNumberFormat="1" applyFont="1" applyFill="1" applyBorder="1" applyAlignment="1">
      <alignment horizontal="center" vertical="center" wrapText="1"/>
      <protection/>
    </xf>
    <xf numFmtId="3" fontId="86" fillId="33" borderId="14" xfId="58" applyNumberFormat="1" applyFont="1" applyFill="1" applyBorder="1" applyAlignment="1">
      <alignment horizontal="center" vertical="center" wrapText="1"/>
      <protection/>
    </xf>
    <xf numFmtId="0" fontId="86" fillId="33" borderId="0" xfId="59" applyFont="1" applyFill="1" applyAlignment="1">
      <alignment horizontal="center"/>
      <protection/>
    </xf>
    <xf numFmtId="0" fontId="96" fillId="33" borderId="0" xfId="59" applyFont="1" applyFill="1" applyAlignment="1">
      <alignment horizontal="center"/>
      <protection/>
    </xf>
    <xf numFmtId="3" fontId="90" fillId="33" borderId="11" xfId="58" applyNumberFormat="1" applyFont="1" applyFill="1" applyBorder="1" applyAlignment="1">
      <alignment horizontal="center" vertical="center" wrapText="1"/>
      <protection/>
    </xf>
    <xf numFmtId="3" fontId="90" fillId="33" borderId="12" xfId="58" applyNumberFormat="1" applyFont="1" applyFill="1" applyBorder="1" applyAlignment="1">
      <alignment horizontal="center" vertical="center" wrapText="1"/>
      <protection/>
    </xf>
    <xf numFmtId="3" fontId="90" fillId="33" borderId="14" xfId="58" applyNumberFormat="1" applyFont="1" applyFill="1" applyBorder="1" applyAlignment="1">
      <alignment horizontal="center" vertical="center" wrapText="1"/>
      <protection/>
    </xf>
    <xf numFmtId="0" fontId="84" fillId="33" borderId="10" xfId="58" applyFont="1" applyFill="1" applyBorder="1" applyAlignment="1">
      <alignment horizontal="center" vertical="center"/>
      <protection/>
    </xf>
    <xf numFmtId="0" fontId="84" fillId="33" borderId="15" xfId="58" applyFont="1" applyFill="1" applyBorder="1" applyAlignment="1">
      <alignment horizontal="center" vertical="center"/>
      <protection/>
    </xf>
    <xf numFmtId="0" fontId="84" fillId="33" borderId="16" xfId="58" applyFont="1" applyFill="1" applyBorder="1" applyAlignment="1">
      <alignment horizontal="center" vertical="center"/>
      <protection/>
    </xf>
    <xf numFmtId="0" fontId="84" fillId="33" borderId="17" xfId="58" applyFont="1" applyFill="1" applyBorder="1" applyAlignment="1">
      <alignment horizontal="center" vertical="center"/>
      <protection/>
    </xf>
    <xf numFmtId="0" fontId="90" fillId="33" borderId="0" xfId="58" applyFont="1" applyFill="1" applyAlignment="1">
      <alignment horizontal="left" vertical="center" wrapText="1"/>
      <protection/>
    </xf>
    <xf numFmtId="0" fontId="90" fillId="33" borderId="0" xfId="58" applyFont="1" applyFill="1" applyAlignment="1">
      <alignment horizontal="left" vertical="center"/>
      <protection/>
    </xf>
    <xf numFmtId="0" fontId="90" fillId="33" borderId="0" xfId="58" applyFont="1" applyFill="1" applyBorder="1" applyAlignment="1">
      <alignment horizontal="center" vertical="center" wrapText="1"/>
      <protection/>
    </xf>
    <xf numFmtId="0" fontId="97" fillId="33" borderId="0" xfId="58" applyFont="1" applyFill="1" applyBorder="1" applyAlignment="1">
      <alignment horizontal="center" vertical="center" wrapText="1"/>
      <protection/>
    </xf>
    <xf numFmtId="0" fontId="98" fillId="33" borderId="0" xfId="0" applyFont="1" applyFill="1" applyBorder="1" applyAlignment="1">
      <alignment horizontal="center" vertical="center"/>
    </xf>
    <xf numFmtId="0" fontId="84" fillId="33" borderId="15" xfId="58" applyFont="1" applyFill="1" applyBorder="1" applyAlignment="1">
      <alignment horizontal="center" vertical="center" wrapText="1"/>
      <protection/>
    </xf>
    <xf numFmtId="0" fontId="84" fillId="33" borderId="16" xfId="58" applyFont="1" applyFill="1" applyBorder="1" applyAlignment="1">
      <alignment horizontal="center" vertical="center" wrapText="1"/>
      <protection/>
    </xf>
    <xf numFmtId="0" fontId="84" fillId="33" borderId="17" xfId="58" applyFont="1" applyFill="1" applyBorder="1" applyAlignment="1">
      <alignment horizontal="center" vertical="center" wrapText="1"/>
      <protection/>
    </xf>
    <xf numFmtId="0" fontId="84" fillId="33" borderId="11" xfId="58" applyFont="1" applyFill="1" applyBorder="1" applyAlignment="1">
      <alignment horizontal="center" vertical="center" wrapText="1"/>
      <protection/>
    </xf>
    <xf numFmtId="0" fontId="84" fillId="33" borderId="12" xfId="58" applyFont="1" applyFill="1" applyBorder="1" applyAlignment="1">
      <alignment horizontal="center" vertical="center" wrapText="1"/>
      <protection/>
    </xf>
    <xf numFmtId="0" fontId="84" fillId="33" borderId="14" xfId="58" applyFont="1" applyFill="1" applyBorder="1" applyAlignment="1">
      <alignment horizontal="center" vertical="center" wrapText="1"/>
      <protection/>
    </xf>
    <xf numFmtId="3" fontId="93" fillId="33" borderId="15" xfId="58" applyNumberFormat="1" applyFont="1" applyFill="1" applyBorder="1" applyAlignment="1">
      <alignment horizontal="center" vertical="center" wrapText="1"/>
      <protection/>
    </xf>
    <xf numFmtId="3" fontId="93" fillId="33" borderId="16" xfId="58" applyNumberFormat="1" applyFont="1" applyFill="1" applyBorder="1" applyAlignment="1">
      <alignment horizontal="center" vertical="center" wrapText="1"/>
      <protection/>
    </xf>
    <xf numFmtId="3" fontId="93" fillId="33" borderId="17" xfId="58" applyNumberFormat="1" applyFont="1" applyFill="1" applyBorder="1" applyAlignment="1">
      <alignment horizontal="center" vertical="center" wrapText="1"/>
      <protection/>
    </xf>
    <xf numFmtId="0" fontId="17" fillId="33" borderId="0" xfId="60" applyFont="1" applyFill="1" applyAlignment="1">
      <alignment horizontal="center" vertical="center" wrapText="1"/>
      <protection/>
    </xf>
    <xf numFmtId="0" fontId="22" fillId="33" borderId="0" xfId="60" applyFont="1" applyFill="1" applyAlignment="1">
      <alignment horizontal="center" vertical="center" wrapText="1"/>
      <protection/>
    </xf>
    <xf numFmtId="0" fontId="34" fillId="33" borderId="0" xfId="60" applyFont="1" applyFill="1" applyAlignment="1">
      <alignment horizontal="center" vertical="center" wrapText="1"/>
      <protection/>
    </xf>
    <xf numFmtId="0" fontId="28" fillId="33" borderId="0" xfId="59" applyFont="1" applyFill="1" applyAlignment="1">
      <alignment horizontal="center" vertical="center" wrapText="1"/>
      <protection/>
    </xf>
    <xf numFmtId="0" fontId="32" fillId="33" borderId="13" xfId="60" applyFont="1" applyFill="1" applyBorder="1" applyAlignment="1">
      <alignment horizontal="right" vertical="center" wrapText="1"/>
      <protection/>
    </xf>
    <xf numFmtId="0" fontId="35" fillId="33" borderId="10" xfId="60" applyFont="1" applyFill="1" applyBorder="1" applyAlignment="1">
      <alignment horizontal="center" vertical="center" wrapText="1"/>
      <protection/>
    </xf>
    <xf numFmtId="0" fontId="20" fillId="33" borderId="18" xfId="60" applyFont="1" applyFill="1" applyBorder="1" applyAlignment="1">
      <alignment horizontal="left" vertical="center" wrapText="1"/>
      <protection/>
    </xf>
    <xf numFmtId="0" fontId="30" fillId="33" borderId="0" xfId="60" applyFont="1" applyFill="1" applyAlignment="1">
      <alignment horizontal="center" vertical="center" wrapText="1"/>
      <protection/>
    </xf>
    <xf numFmtId="0" fontId="3" fillId="33" borderId="0" xfId="60" applyFont="1" applyFill="1" applyAlignment="1">
      <alignment horizontal="center" vertical="center" wrapText="1"/>
      <protection/>
    </xf>
    <xf numFmtId="0" fontId="31" fillId="33" borderId="0" xfId="60" applyFont="1" applyFill="1" applyAlignment="1">
      <alignment horizontal="center" vertical="center" wrapText="1"/>
      <protection/>
    </xf>
    <xf numFmtId="0" fontId="33" fillId="33" borderId="0" xfId="60" applyFont="1" applyFill="1" applyAlignment="1">
      <alignment horizontal="center" vertical="center" wrapText="1"/>
      <protection/>
    </xf>
    <xf numFmtId="3" fontId="31" fillId="33" borderId="0" xfId="60" applyNumberFormat="1" applyFont="1" applyFill="1" applyAlignment="1">
      <alignment horizontal="center" vertical="center" wrapText="1"/>
      <protection/>
    </xf>
    <xf numFmtId="0" fontId="16" fillId="33" borderId="10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/>
    </xf>
    <xf numFmtId="0" fontId="84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 vertical="center" wrapText="1"/>
    </xf>
    <xf numFmtId="0" fontId="20" fillId="33" borderId="0" xfId="0" applyFont="1" applyFill="1" applyBorder="1" applyAlignment="1">
      <alignment horizontal="right"/>
    </xf>
    <xf numFmtId="0" fontId="24" fillId="33" borderId="10" xfId="0" applyFont="1" applyFill="1" applyBorder="1" applyAlignment="1">
      <alignment horizontal="center" vertical="center" wrapText="1"/>
    </xf>
    <xf numFmtId="0" fontId="99" fillId="33" borderId="10" xfId="0" applyFont="1" applyFill="1" applyBorder="1" applyAlignment="1">
      <alignment horizontal="center" vertical="center" wrapText="1"/>
    </xf>
    <xf numFmtId="0" fontId="100" fillId="33" borderId="10" xfId="0" applyFont="1" applyFill="1" applyBorder="1" applyAlignment="1">
      <alignment horizontal="center" vertical="center" wrapText="1"/>
    </xf>
    <xf numFmtId="203" fontId="11" fillId="33" borderId="10" xfId="41" applyNumberFormat="1" applyFont="1" applyFill="1" applyBorder="1" applyAlignment="1">
      <alignment horizontal="right" vertical="center" wrapText="1"/>
    </xf>
    <xf numFmtId="203" fontId="12" fillId="33" borderId="10" xfId="41" applyNumberFormat="1" applyFont="1" applyFill="1" applyBorder="1" applyAlignment="1">
      <alignment horizontal="right" vertical="center" wrapText="1"/>
    </xf>
    <xf numFmtId="174" fontId="12" fillId="33" borderId="10" xfId="41" applyNumberFormat="1" applyFont="1" applyFill="1" applyBorder="1" applyAlignment="1">
      <alignment horizontal="right" vertical="center" wrapText="1"/>
    </xf>
    <xf numFmtId="174" fontId="11" fillId="33" borderId="10" xfId="41" applyNumberFormat="1" applyFont="1" applyFill="1" applyBorder="1" applyAlignment="1">
      <alignment horizontal="righ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3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_Đề nghị cấp MGHP, HTAT kỳ 2 nh 2022-2023 Excel_1" xfId="60"/>
    <cellStyle name="Normal 5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89"/>
  <sheetViews>
    <sheetView tabSelected="1" zoomScalePageLayoutView="0" workbookViewId="0" topLeftCell="A1">
      <pane xSplit="2" ySplit="9" topLeftCell="C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9" sqref="D9"/>
    </sheetView>
  </sheetViews>
  <sheetFormatPr defaultColWidth="9.00390625" defaultRowHeight="35.25" customHeight="1"/>
  <cols>
    <col min="1" max="1" width="4.25390625" style="210" customWidth="1"/>
    <col min="2" max="2" width="29.75390625" style="211" customWidth="1"/>
    <col min="3" max="3" width="7.75390625" style="211" customWidth="1"/>
    <col min="4" max="4" width="6.125" style="211" customWidth="1"/>
    <col min="5" max="6" width="7.125" style="211" customWidth="1"/>
    <col min="7" max="7" width="6.875" style="211" customWidth="1"/>
    <col min="8" max="11" width="5.75390625" style="211" customWidth="1"/>
    <col min="12" max="12" width="5.625" style="211" customWidth="1"/>
    <col min="13" max="16" width="11.375" style="211" customWidth="1"/>
    <col min="17" max="17" width="9.875" style="211" customWidth="1"/>
    <col min="18" max="18" width="10.25390625" style="211" customWidth="1"/>
    <col min="19" max="19" width="11.375" style="211" customWidth="1"/>
    <col min="20" max="20" width="17.75390625" style="211" customWidth="1"/>
    <col min="21" max="16384" width="9.00390625" style="211" customWidth="1"/>
  </cols>
  <sheetData>
    <row r="1" spans="1:3" s="198" customFormat="1" ht="17.25" customHeight="1">
      <c r="A1" s="236" t="s">
        <v>177</v>
      </c>
      <c r="B1" s="236"/>
      <c r="C1" s="236"/>
    </row>
    <row r="2" spans="1:3" s="198" customFormat="1" ht="18" customHeight="1">
      <c r="A2" s="236" t="s">
        <v>162</v>
      </c>
      <c r="B2" s="236"/>
      <c r="C2" s="236"/>
    </row>
    <row r="3" spans="1:3" s="198" customFormat="1" ht="18" customHeight="1">
      <c r="A3" s="219"/>
      <c r="B3" s="219"/>
      <c r="C3" s="219"/>
    </row>
    <row r="4" spans="1:25" s="198" customFormat="1" ht="30" customHeight="1">
      <c r="A4" s="245" t="s">
        <v>230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V4" s="84"/>
      <c r="W4" s="84"/>
      <c r="X4" s="84"/>
      <c r="Y4" s="84"/>
    </row>
    <row r="5" spans="1:25" s="198" customFormat="1" ht="22.5" customHeight="1">
      <c r="A5" s="237" t="s">
        <v>231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84"/>
      <c r="V5" s="84"/>
      <c r="W5" s="84"/>
      <c r="X5" s="84"/>
      <c r="Y5" s="84"/>
    </row>
    <row r="6" spans="1:20" s="198" customFormat="1" ht="20.25" customHeight="1">
      <c r="A6" s="1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92"/>
      <c r="N6" s="92"/>
      <c r="O6" s="92"/>
      <c r="P6" s="92"/>
      <c r="Q6" s="92"/>
      <c r="R6" s="241" t="s">
        <v>11</v>
      </c>
      <c r="S6" s="241"/>
      <c r="T6" s="241"/>
    </row>
    <row r="7" spans="1:20" s="198" customFormat="1" ht="35.25" customHeight="1">
      <c r="A7" s="223" t="s">
        <v>83</v>
      </c>
      <c r="B7" s="223" t="s">
        <v>15</v>
      </c>
      <c r="C7" s="227" t="s">
        <v>169</v>
      </c>
      <c r="D7" s="228"/>
      <c r="E7" s="228"/>
      <c r="F7" s="228"/>
      <c r="G7" s="229"/>
      <c r="H7" s="227" t="s">
        <v>170</v>
      </c>
      <c r="I7" s="228"/>
      <c r="J7" s="228"/>
      <c r="K7" s="229"/>
      <c r="L7" s="230" t="s">
        <v>0</v>
      </c>
      <c r="M7" s="233" t="s">
        <v>179</v>
      </c>
      <c r="N7" s="234"/>
      <c r="O7" s="234"/>
      <c r="P7" s="234"/>
      <c r="Q7" s="235"/>
      <c r="R7" s="238" t="s">
        <v>214</v>
      </c>
      <c r="S7" s="238" t="s">
        <v>173</v>
      </c>
      <c r="T7" s="238" t="s">
        <v>89</v>
      </c>
    </row>
    <row r="8" spans="1:20" s="199" customFormat="1" ht="28.5" customHeight="1">
      <c r="A8" s="224"/>
      <c r="B8" s="224"/>
      <c r="C8" s="226" t="s">
        <v>165</v>
      </c>
      <c r="D8" s="226" t="s">
        <v>180</v>
      </c>
      <c r="E8" s="226"/>
      <c r="F8" s="226"/>
      <c r="G8" s="226"/>
      <c r="H8" s="242" t="s">
        <v>181</v>
      </c>
      <c r="I8" s="243"/>
      <c r="J8" s="243"/>
      <c r="K8" s="244"/>
      <c r="L8" s="231"/>
      <c r="M8" s="226" t="s">
        <v>1</v>
      </c>
      <c r="N8" s="226" t="s">
        <v>180</v>
      </c>
      <c r="O8" s="226"/>
      <c r="P8" s="226"/>
      <c r="Q8" s="226"/>
      <c r="R8" s="239"/>
      <c r="S8" s="239"/>
      <c r="T8" s="239"/>
    </row>
    <row r="9" spans="1:20" s="199" customFormat="1" ht="35.25" customHeight="1">
      <c r="A9" s="225"/>
      <c r="B9" s="225"/>
      <c r="C9" s="226"/>
      <c r="D9" s="184" t="s">
        <v>10</v>
      </c>
      <c r="E9" s="184" t="s">
        <v>182</v>
      </c>
      <c r="F9" s="184" t="s">
        <v>183</v>
      </c>
      <c r="G9" s="184" t="s">
        <v>184</v>
      </c>
      <c r="H9" s="184" t="s">
        <v>10</v>
      </c>
      <c r="I9" s="184" t="s">
        <v>171</v>
      </c>
      <c r="J9" s="184" t="s">
        <v>12</v>
      </c>
      <c r="K9" s="184" t="s">
        <v>184</v>
      </c>
      <c r="L9" s="232"/>
      <c r="M9" s="226"/>
      <c r="N9" s="215" t="s">
        <v>10</v>
      </c>
      <c r="O9" s="215" t="s">
        <v>172</v>
      </c>
      <c r="P9" s="184" t="s">
        <v>12</v>
      </c>
      <c r="Q9" s="184" t="s">
        <v>184</v>
      </c>
      <c r="R9" s="240"/>
      <c r="S9" s="240"/>
      <c r="T9" s="240"/>
    </row>
    <row r="10" spans="1:21" s="202" customFormat="1" ht="27" customHeight="1">
      <c r="A10" s="200" t="s">
        <v>4</v>
      </c>
      <c r="B10" s="200" t="s">
        <v>5</v>
      </c>
      <c r="C10" s="86" t="s">
        <v>228</v>
      </c>
      <c r="D10" s="86">
        <v>2</v>
      </c>
      <c r="E10" s="86">
        <v>3</v>
      </c>
      <c r="F10" s="86">
        <v>4</v>
      </c>
      <c r="G10" s="86">
        <v>5</v>
      </c>
      <c r="H10" s="86">
        <v>6</v>
      </c>
      <c r="I10" s="86">
        <v>7</v>
      </c>
      <c r="J10" s="86">
        <v>8</v>
      </c>
      <c r="K10" s="86">
        <v>9</v>
      </c>
      <c r="L10" s="86">
        <v>10</v>
      </c>
      <c r="M10" s="86" t="s">
        <v>218</v>
      </c>
      <c r="N10" s="86" t="s">
        <v>224</v>
      </c>
      <c r="O10" s="86" t="s">
        <v>225</v>
      </c>
      <c r="P10" s="86" t="s">
        <v>226</v>
      </c>
      <c r="Q10" s="86" t="s">
        <v>227</v>
      </c>
      <c r="R10" s="86">
        <v>16</v>
      </c>
      <c r="S10" s="86" t="s">
        <v>219</v>
      </c>
      <c r="T10" s="86" t="s">
        <v>9</v>
      </c>
      <c r="U10" s="201"/>
    </row>
    <row r="11" spans="1:20" s="205" customFormat="1" ht="35.25" customHeight="1">
      <c r="A11" s="203"/>
      <c r="B11" s="204" t="s">
        <v>166</v>
      </c>
      <c r="C11" s="193">
        <f>C12+C67</f>
        <v>24512</v>
      </c>
      <c r="D11" s="193">
        <f>D12+D67</f>
        <v>814</v>
      </c>
      <c r="E11" s="193">
        <f>E12+E67</f>
        <v>12475</v>
      </c>
      <c r="F11" s="193">
        <f>F12+F67</f>
        <v>8847</v>
      </c>
      <c r="G11" s="193">
        <f>G12+G67</f>
        <v>2376</v>
      </c>
      <c r="H11" s="194"/>
      <c r="I11" s="194"/>
      <c r="J11" s="194"/>
      <c r="K11" s="194"/>
      <c r="L11" s="194"/>
      <c r="M11" s="195">
        <f aca="true" t="shared" si="0" ref="M11:S11">M12+M68</f>
        <v>9025610</v>
      </c>
      <c r="N11" s="195">
        <f t="shared" si="0"/>
        <v>313390</v>
      </c>
      <c r="O11" s="195">
        <f t="shared" si="0"/>
        <v>3867250</v>
      </c>
      <c r="P11" s="195">
        <f t="shared" si="0"/>
        <v>3756150</v>
      </c>
      <c r="Q11" s="195">
        <f t="shared" si="0"/>
        <v>1088820</v>
      </c>
      <c r="R11" s="298">
        <f t="shared" si="0"/>
        <v>96592.5</v>
      </c>
      <c r="S11" s="195">
        <f t="shared" si="0"/>
        <v>8929018</v>
      </c>
      <c r="T11" s="87"/>
    </row>
    <row r="12" spans="1:20" s="206" customFormat="1" ht="35.25" customHeight="1">
      <c r="A12" s="216" t="s">
        <v>2</v>
      </c>
      <c r="B12" s="217" t="s">
        <v>3</v>
      </c>
      <c r="C12" s="187">
        <f>C13+C33+C64</f>
        <v>24095</v>
      </c>
      <c r="D12" s="187">
        <f>D13+D33+D64</f>
        <v>814</v>
      </c>
      <c r="E12" s="187">
        <f>E13+E33+E64</f>
        <v>12475</v>
      </c>
      <c r="F12" s="187">
        <f>F13+F33+F64</f>
        <v>8648</v>
      </c>
      <c r="G12" s="187">
        <f>G13+G33+G64</f>
        <v>2158</v>
      </c>
      <c r="H12" s="187">
        <v>77</v>
      </c>
      <c r="I12" s="187">
        <v>62</v>
      </c>
      <c r="J12" s="187">
        <v>85</v>
      </c>
      <c r="K12" s="187">
        <v>92</v>
      </c>
      <c r="L12" s="187"/>
      <c r="M12" s="195">
        <f aca="true" t="shared" si="1" ref="M12:S12">M13+M33+M64</f>
        <v>8848720</v>
      </c>
      <c r="N12" s="195">
        <f t="shared" si="1"/>
        <v>313390</v>
      </c>
      <c r="O12" s="195">
        <f t="shared" si="1"/>
        <v>3867250</v>
      </c>
      <c r="P12" s="195">
        <f t="shared" si="1"/>
        <v>3675400</v>
      </c>
      <c r="Q12" s="195">
        <f t="shared" si="1"/>
        <v>992680</v>
      </c>
      <c r="R12" s="298">
        <f t="shared" si="1"/>
        <v>96592.5</v>
      </c>
      <c r="S12" s="195">
        <f t="shared" si="1"/>
        <v>8752128</v>
      </c>
      <c r="T12" s="187"/>
    </row>
    <row r="13" spans="1:20" s="206" customFormat="1" ht="35.25" customHeight="1">
      <c r="A13" s="216" t="s">
        <v>4</v>
      </c>
      <c r="B13" s="217" t="s">
        <v>8</v>
      </c>
      <c r="C13" s="187">
        <f>SUM(C14:C32)</f>
        <v>12475</v>
      </c>
      <c r="D13" s="187"/>
      <c r="E13" s="187">
        <f>SUM(E14:E32)</f>
        <v>12475</v>
      </c>
      <c r="F13" s="187"/>
      <c r="G13" s="187"/>
      <c r="H13" s="187"/>
      <c r="I13" s="187"/>
      <c r="J13" s="187"/>
      <c r="K13" s="187"/>
      <c r="L13" s="187"/>
      <c r="M13" s="187">
        <f>SUM(M14:M32)</f>
        <v>3867250</v>
      </c>
      <c r="N13" s="187"/>
      <c r="O13" s="187">
        <f>SUM(O14:O32)</f>
        <v>3867250</v>
      </c>
      <c r="P13" s="187"/>
      <c r="Q13" s="187"/>
      <c r="R13" s="187">
        <f>SUM(R14:R32)</f>
        <v>73005</v>
      </c>
      <c r="S13" s="187">
        <f>SUM(S14:S32)</f>
        <v>3794245</v>
      </c>
      <c r="T13" s="187"/>
    </row>
    <row r="14" spans="1:20" s="208" customFormat="1" ht="35.25" customHeight="1">
      <c r="A14" s="207">
        <v>1</v>
      </c>
      <c r="B14" s="95" t="s">
        <v>53</v>
      </c>
      <c r="C14" s="186">
        <f aca="true" t="shared" si="2" ref="C14:C32">D14+E14+F14+G14</f>
        <v>487</v>
      </c>
      <c r="D14" s="187"/>
      <c r="E14" s="196">
        <v>487</v>
      </c>
      <c r="F14" s="187"/>
      <c r="G14" s="187"/>
      <c r="H14" s="187"/>
      <c r="I14" s="188">
        <v>62</v>
      </c>
      <c r="J14" s="187"/>
      <c r="K14" s="187"/>
      <c r="L14" s="188">
        <v>5</v>
      </c>
      <c r="M14" s="188">
        <f>O14</f>
        <v>150970</v>
      </c>
      <c r="N14" s="188"/>
      <c r="O14" s="188">
        <f>E14*I14*L14</f>
        <v>150970</v>
      </c>
      <c r="P14" s="188"/>
      <c r="Q14" s="188"/>
      <c r="R14" s="188">
        <v>4650</v>
      </c>
      <c r="S14" s="188">
        <f>M14-R14</f>
        <v>146320</v>
      </c>
      <c r="T14" s="189"/>
    </row>
    <row r="15" spans="1:20" s="208" customFormat="1" ht="35.25" customHeight="1">
      <c r="A15" s="207">
        <v>2</v>
      </c>
      <c r="B15" s="95" t="s">
        <v>54</v>
      </c>
      <c r="C15" s="186">
        <f t="shared" si="2"/>
        <v>416</v>
      </c>
      <c r="D15" s="187"/>
      <c r="E15" s="196">
        <v>416</v>
      </c>
      <c r="F15" s="187"/>
      <c r="G15" s="187"/>
      <c r="H15" s="187"/>
      <c r="I15" s="188">
        <v>62</v>
      </c>
      <c r="J15" s="187"/>
      <c r="K15" s="187"/>
      <c r="L15" s="188">
        <v>5</v>
      </c>
      <c r="M15" s="188">
        <f aca="true" t="shared" si="3" ref="M15:M32">O15</f>
        <v>128960</v>
      </c>
      <c r="N15" s="188"/>
      <c r="O15" s="188">
        <f aca="true" t="shared" si="4" ref="O15:O31">E15*I15*L15</f>
        <v>128960</v>
      </c>
      <c r="P15" s="188"/>
      <c r="Q15" s="188"/>
      <c r="R15" s="188">
        <v>1240</v>
      </c>
      <c r="S15" s="188">
        <f aca="true" t="shared" si="5" ref="S15:S32">M15-R15</f>
        <v>127720</v>
      </c>
      <c r="T15" s="189"/>
    </row>
    <row r="16" spans="1:20" s="208" customFormat="1" ht="35.25" customHeight="1">
      <c r="A16" s="207">
        <v>3</v>
      </c>
      <c r="B16" s="95" t="s">
        <v>55</v>
      </c>
      <c r="C16" s="186">
        <f t="shared" si="2"/>
        <v>421</v>
      </c>
      <c r="D16" s="187"/>
      <c r="E16" s="196">
        <v>421</v>
      </c>
      <c r="F16" s="187"/>
      <c r="G16" s="187"/>
      <c r="H16" s="187"/>
      <c r="I16" s="188">
        <v>62</v>
      </c>
      <c r="J16" s="187"/>
      <c r="K16" s="187"/>
      <c r="L16" s="188">
        <v>5</v>
      </c>
      <c r="M16" s="188">
        <f t="shared" si="3"/>
        <v>130510</v>
      </c>
      <c r="N16" s="188"/>
      <c r="O16" s="188">
        <f t="shared" si="4"/>
        <v>130510</v>
      </c>
      <c r="P16" s="188"/>
      <c r="Q16" s="188"/>
      <c r="R16" s="188">
        <v>3100</v>
      </c>
      <c r="S16" s="188">
        <f t="shared" si="5"/>
        <v>127410</v>
      </c>
      <c r="T16" s="189"/>
    </row>
    <row r="17" spans="1:20" s="208" customFormat="1" ht="35.25" customHeight="1">
      <c r="A17" s="207">
        <v>4</v>
      </c>
      <c r="B17" s="95" t="s">
        <v>57</v>
      </c>
      <c r="C17" s="186">
        <f>D17+E17+F17+G17</f>
        <v>460</v>
      </c>
      <c r="D17" s="187"/>
      <c r="E17" s="196">
        <v>460</v>
      </c>
      <c r="F17" s="187"/>
      <c r="G17" s="187"/>
      <c r="H17" s="187"/>
      <c r="I17" s="188">
        <v>62</v>
      </c>
      <c r="J17" s="187"/>
      <c r="K17" s="187"/>
      <c r="L17" s="188">
        <v>5</v>
      </c>
      <c r="M17" s="188">
        <f t="shared" si="3"/>
        <v>142600</v>
      </c>
      <c r="N17" s="188"/>
      <c r="O17" s="188">
        <f t="shared" si="4"/>
        <v>142600</v>
      </c>
      <c r="P17" s="188"/>
      <c r="Q17" s="188"/>
      <c r="R17" s="188">
        <v>2635</v>
      </c>
      <c r="S17" s="188">
        <f t="shared" si="5"/>
        <v>139965</v>
      </c>
      <c r="T17" s="189"/>
    </row>
    <row r="18" spans="1:20" s="208" customFormat="1" ht="35.25" customHeight="1">
      <c r="A18" s="207">
        <v>5</v>
      </c>
      <c r="B18" s="95" t="s">
        <v>56</v>
      </c>
      <c r="C18" s="186">
        <f>D18+E18+F18+G18</f>
        <v>615</v>
      </c>
      <c r="D18" s="187"/>
      <c r="E18" s="196">
        <v>615</v>
      </c>
      <c r="F18" s="187"/>
      <c r="G18" s="187"/>
      <c r="H18" s="187"/>
      <c r="I18" s="188">
        <v>62</v>
      </c>
      <c r="J18" s="187"/>
      <c r="K18" s="187"/>
      <c r="L18" s="188">
        <v>5</v>
      </c>
      <c r="M18" s="188">
        <f t="shared" si="3"/>
        <v>190650</v>
      </c>
      <c r="N18" s="188"/>
      <c r="O18" s="188">
        <f t="shared" si="4"/>
        <v>190650</v>
      </c>
      <c r="P18" s="188"/>
      <c r="Q18" s="188"/>
      <c r="R18" s="188">
        <v>3565</v>
      </c>
      <c r="S18" s="188">
        <f t="shared" si="5"/>
        <v>187085</v>
      </c>
      <c r="T18" s="189"/>
    </row>
    <row r="19" spans="1:20" s="208" customFormat="1" ht="35.25" customHeight="1">
      <c r="A19" s="207">
        <v>6</v>
      </c>
      <c r="B19" s="95" t="s">
        <v>58</v>
      </c>
      <c r="C19" s="186">
        <f t="shared" si="2"/>
        <v>537</v>
      </c>
      <c r="D19" s="187"/>
      <c r="E19" s="196">
        <v>537</v>
      </c>
      <c r="F19" s="187"/>
      <c r="G19" s="187"/>
      <c r="H19" s="187"/>
      <c r="I19" s="188">
        <v>62</v>
      </c>
      <c r="J19" s="187"/>
      <c r="K19" s="187"/>
      <c r="L19" s="188">
        <v>5</v>
      </c>
      <c r="M19" s="188">
        <f t="shared" si="3"/>
        <v>166470</v>
      </c>
      <c r="N19" s="188"/>
      <c r="O19" s="188">
        <f t="shared" si="4"/>
        <v>166470</v>
      </c>
      <c r="P19" s="188"/>
      <c r="Q19" s="188"/>
      <c r="R19" s="188">
        <v>3875</v>
      </c>
      <c r="S19" s="188">
        <f t="shared" si="5"/>
        <v>162595</v>
      </c>
      <c r="T19" s="189"/>
    </row>
    <row r="20" spans="1:20" s="208" customFormat="1" ht="35.25" customHeight="1">
      <c r="A20" s="207">
        <v>7</v>
      </c>
      <c r="B20" s="95" t="s">
        <v>59</v>
      </c>
      <c r="C20" s="186">
        <f t="shared" si="2"/>
        <v>766</v>
      </c>
      <c r="D20" s="187"/>
      <c r="E20" s="196">
        <v>766</v>
      </c>
      <c r="F20" s="187"/>
      <c r="G20" s="187"/>
      <c r="H20" s="187"/>
      <c r="I20" s="188">
        <v>62</v>
      </c>
      <c r="J20" s="187"/>
      <c r="K20" s="187"/>
      <c r="L20" s="188">
        <v>5</v>
      </c>
      <c r="M20" s="188">
        <f t="shared" si="3"/>
        <v>237460</v>
      </c>
      <c r="N20" s="188"/>
      <c r="O20" s="188">
        <f t="shared" si="4"/>
        <v>237460</v>
      </c>
      <c r="P20" s="188"/>
      <c r="Q20" s="188"/>
      <c r="R20" s="188">
        <v>5580</v>
      </c>
      <c r="S20" s="188">
        <f t="shared" si="5"/>
        <v>231880</v>
      </c>
      <c r="T20" s="189"/>
    </row>
    <row r="21" spans="1:20" s="208" customFormat="1" ht="35.25" customHeight="1">
      <c r="A21" s="207">
        <v>8</v>
      </c>
      <c r="B21" s="95" t="s">
        <v>174</v>
      </c>
      <c r="C21" s="186">
        <f t="shared" si="2"/>
        <v>927</v>
      </c>
      <c r="D21" s="187"/>
      <c r="E21" s="196">
        <v>927</v>
      </c>
      <c r="F21" s="187"/>
      <c r="G21" s="187"/>
      <c r="H21" s="187"/>
      <c r="I21" s="188">
        <v>62</v>
      </c>
      <c r="J21" s="187"/>
      <c r="K21" s="187"/>
      <c r="L21" s="188">
        <v>5</v>
      </c>
      <c r="M21" s="188">
        <f t="shared" si="3"/>
        <v>287370</v>
      </c>
      <c r="N21" s="188"/>
      <c r="O21" s="188">
        <f t="shared" si="4"/>
        <v>287370</v>
      </c>
      <c r="P21" s="188"/>
      <c r="Q21" s="188"/>
      <c r="R21" s="188">
        <v>7905</v>
      </c>
      <c r="S21" s="188">
        <f t="shared" si="5"/>
        <v>279465</v>
      </c>
      <c r="T21" s="189"/>
    </row>
    <row r="22" spans="1:20" s="208" customFormat="1" ht="35.25" customHeight="1">
      <c r="A22" s="207">
        <v>9</v>
      </c>
      <c r="B22" s="95" t="s">
        <v>60</v>
      </c>
      <c r="C22" s="186">
        <f t="shared" si="2"/>
        <v>183</v>
      </c>
      <c r="D22" s="187"/>
      <c r="E22" s="196">
        <v>183</v>
      </c>
      <c r="F22" s="187"/>
      <c r="G22" s="187"/>
      <c r="H22" s="187"/>
      <c r="I22" s="188">
        <v>62</v>
      </c>
      <c r="J22" s="187"/>
      <c r="K22" s="187"/>
      <c r="L22" s="188">
        <v>5</v>
      </c>
      <c r="M22" s="188">
        <f t="shared" si="3"/>
        <v>56730</v>
      </c>
      <c r="N22" s="188"/>
      <c r="O22" s="188">
        <f t="shared" si="4"/>
        <v>56730</v>
      </c>
      <c r="P22" s="188"/>
      <c r="Q22" s="188"/>
      <c r="R22" s="188">
        <v>2015</v>
      </c>
      <c r="S22" s="188">
        <f t="shared" si="5"/>
        <v>54715</v>
      </c>
      <c r="T22" s="189"/>
    </row>
    <row r="23" spans="1:20" s="208" customFormat="1" ht="35.25" customHeight="1">
      <c r="A23" s="207">
        <v>10</v>
      </c>
      <c r="B23" s="95" t="s">
        <v>209</v>
      </c>
      <c r="C23" s="186">
        <f t="shared" si="2"/>
        <v>1001</v>
      </c>
      <c r="D23" s="187"/>
      <c r="E23" s="196">
        <v>1001</v>
      </c>
      <c r="F23" s="187"/>
      <c r="G23" s="187"/>
      <c r="H23" s="187"/>
      <c r="I23" s="188">
        <v>62</v>
      </c>
      <c r="J23" s="187"/>
      <c r="K23" s="187"/>
      <c r="L23" s="188">
        <v>5</v>
      </c>
      <c r="M23" s="188">
        <f t="shared" si="3"/>
        <v>310310</v>
      </c>
      <c r="N23" s="188"/>
      <c r="O23" s="188">
        <f t="shared" si="4"/>
        <v>310310</v>
      </c>
      <c r="P23" s="188"/>
      <c r="Q23" s="188"/>
      <c r="R23" s="188">
        <v>6045</v>
      </c>
      <c r="S23" s="188">
        <f t="shared" si="5"/>
        <v>304265</v>
      </c>
      <c r="T23" s="189"/>
    </row>
    <row r="24" spans="1:20" s="208" customFormat="1" ht="35.25" customHeight="1">
      <c r="A24" s="207">
        <v>11</v>
      </c>
      <c r="B24" s="95" t="s">
        <v>61</v>
      </c>
      <c r="C24" s="186">
        <f t="shared" si="2"/>
        <v>915</v>
      </c>
      <c r="D24" s="187"/>
      <c r="E24" s="196">
        <v>915</v>
      </c>
      <c r="F24" s="187"/>
      <c r="G24" s="187"/>
      <c r="H24" s="187"/>
      <c r="I24" s="188">
        <v>62</v>
      </c>
      <c r="J24" s="187"/>
      <c r="K24" s="187"/>
      <c r="L24" s="188">
        <v>5</v>
      </c>
      <c r="M24" s="188">
        <f t="shared" si="3"/>
        <v>283650</v>
      </c>
      <c r="N24" s="188"/>
      <c r="O24" s="188">
        <f t="shared" si="4"/>
        <v>283650</v>
      </c>
      <c r="P24" s="188"/>
      <c r="Q24" s="188"/>
      <c r="R24" s="188"/>
      <c r="S24" s="188">
        <f t="shared" si="5"/>
        <v>283650</v>
      </c>
      <c r="T24" s="189"/>
    </row>
    <row r="25" spans="1:20" s="208" customFormat="1" ht="35.25" customHeight="1">
      <c r="A25" s="207">
        <v>12</v>
      </c>
      <c r="B25" s="95" t="s">
        <v>62</v>
      </c>
      <c r="C25" s="186">
        <f t="shared" si="2"/>
        <v>660</v>
      </c>
      <c r="D25" s="187"/>
      <c r="E25" s="196">
        <v>660</v>
      </c>
      <c r="F25" s="187"/>
      <c r="G25" s="187"/>
      <c r="H25" s="187"/>
      <c r="I25" s="188">
        <v>62</v>
      </c>
      <c r="J25" s="187"/>
      <c r="K25" s="187"/>
      <c r="L25" s="188">
        <v>5</v>
      </c>
      <c r="M25" s="188">
        <f t="shared" si="3"/>
        <v>204600</v>
      </c>
      <c r="N25" s="188"/>
      <c r="O25" s="188">
        <f t="shared" si="4"/>
        <v>204600</v>
      </c>
      <c r="P25" s="188"/>
      <c r="Q25" s="188"/>
      <c r="R25" s="188">
        <v>4650</v>
      </c>
      <c r="S25" s="188">
        <f t="shared" si="5"/>
        <v>199950</v>
      </c>
      <c r="T25" s="189"/>
    </row>
    <row r="26" spans="1:20" s="208" customFormat="1" ht="35.25" customHeight="1">
      <c r="A26" s="207">
        <v>13</v>
      </c>
      <c r="B26" s="95" t="s">
        <v>63</v>
      </c>
      <c r="C26" s="186">
        <f t="shared" si="2"/>
        <v>512</v>
      </c>
      <c r="D26" s="187"/>
      <c r="E26" s="196">
        <v>512</v>
      </c>
      <c r="F26" s="187"/>
      <c r="G26" s="187"/>
      <c r="H26" s="187"/>
      <c r="I26" s="188">
        <v>62</v>
      </c>
      <c r="J26" s="187"/>
      <c r="K26" s="187"/>
      <c r="L26" s="188">
        <v>5</v>
      </c>
      <c r="M26" s="188">
        <f t="shared" si="3"/>
        <v>158720</v>
      </c>
      <c r="N26" s="188"/>
      <c r="O26" s="188">
        <f t="shared" si="4"/>
        <v>158720</v>
      </c>
      <c r="P26" s="188"/>
      <c r="Q26" s="188"/>
      <c r="R26" s="188">
        <v>4030</v>
      </c>
      <c r="S26" s="188">
        <f t="shared" si="5"/>
        <v>154690</v>
      </c>
      <c r="T26" s="189"/>
    </row>
    <row r="27" spans="1:20" s="208" customFormat="1" ht="35.25" customHeight="1">
      <c r="A27" s="207">
        <v>14</v>
      </c>
      <c r="B27" s="95" t="s">
        <v>64</v>
      </c>
      <c r="C27" s="186">
        <f t="shared" si="2"/>
        <v>596</v>
      </c>
      <c r="D27" s="187"/>
      <c r="E27" s="196">
        <v>596</v>
      </c>
      <c r="F27" s="187"/>
      <c r="G27" s="187"/>
      <c r="H27" s="187"/>
      <c r="I27" s="188">
        <v>62</v>
      </c>
      <c r="J27" s="187"/>
      <c r="K27" s="187"/>
      <c r="L27" s="188">
        <v>5</v>
      </c>
      <c r="M27" s="188">
        <f t="shared" si="3"/>
        <v>184760</v>
      </c>
      <c r="N27" s="188"/>
      <c r="O27" s="188">
        <f t="shared" si="4"/>
        <v>184760</v>
      </c>
      <c r="P27" s="188"/>
      <c r="Q27" s="188"/>
      <c r="R27" s="188">
        <v>1860</v>
      </c>
      <c r="S27" s="188">
        <f t="shared" si="5"/>
        <v>182900</v>
      </c>
      <c r="T27" s="189"/>
    </row>
    <row r="28" spans="1:20" s="208" customFormat="1" ht="35.25" customHeight="1">
      <c r="A28" s="207">
        <v>15</v>
      </c>
      <c r="B28" s="96" t="s">
        <v>65</v>
      </c>
      <c r="C28" s="186">
        <f t="shared" si="2"/>
        <v>600</v>
      </c>
      <c r="D28" s="187"/>
      <c r="E28" s="196">
        <v>600</v>
      </c>
      <c r="F28" s="187"/>
      <c r="G28" s="187"/>
      <c r="H28" s="187"/>
      <c r="I28" s="188">
        <v>62</v>
      </c>
      <c r="J28" s="187"/>
      <c r="K28" s="187"/>
      <c r="L28" s="188">
        <v>5</v>
      </c>
      <c r="M28" s="188">
        <f t="shared" si="3"/>
        <v>186000</v>
      </c>
      <c r="N28" s="188"/>
      <c r="O28" s="188">
        <f t="shared" si="4"/>
        <v>186000</v>
      </c>
      <c r="P28" s="188"/>
      <c r="Q28" s="188"/>
      <c r="R28" s="188">
        <v>3720</v>
      </c>
      <c r="S28" s="188">
        <f t="shared" si="5"/>
        <v>182280</v>
      </c>
      <c r="T28" s="189"/>
    </row>
    <row r="29" spans="1:20" s="208" customFormat="1" ht="35.25" customHeight="1">
      <c r="A29" s="207">
        <v>16</v>
      </c>
      <c r="B29" s="96" t="s">
        <v>66</v>
      </c>
      <c r="C29" s="186">
        <f t="shared" si="2"/>
        <v>666</v>
      </c>
      <c r="D29" s="187"/>
      <c r="E29" s="196">
        <v>666</v>
      </c>
      <c r="F29" s="187"/>
      <c r="G29" s="187"/>
      <c r="H29" s="187"/>
      <c r="I29" s="188">
        <v>62</v>
      </c>
      <c r="J29" s="187"/>
      <c r="K29" s="187"/>
      <c r="L29" s="188">
        <v>5</v>
      </c>
      <c r="M29" s="188">
        <f t="shared" si="3"/>
        <v>206460</v>
      </c>
      <c r="N29" s="188"/>
      <c r="O29" s="188">
        <f t="shared" si="4"/>
        <v>206460</v>
      </c>
      <c r="P29" s="188"/>
      <c r="Q29" s="188"/>
      <c r="R29" s="188">
        <v>2790</v>
      </c>
      <c r="S29" s="188">
        <f t="shared" si="5"/>
        <v>203670</v>
      </c>
      <c r="T29" s="189"/>
    </row>
    <row r="30" spans="1:20" s="208" customFormat="1" ht="35.25" customHeight="1">
      <c r="A30" s="207">
        <v>17</v>
      </c>
      <c r="B30" s="95" t="s">
        <v>176</v>
      </c>
      <c r="C30" s="186">
        <f t="shared" si="2"/>
        <v>1111</v>
      </c>
      <c r="D30" s="187"/>
      <c r="E30" s="196">
        <v>1111</v>
      </c>
      <c r="F30" s="187"/>
      <c r="G30" s="187"/>
      <c r="H30" s="187"/>
      <c r="I30" s="188">
        <v>62</v>
      </c>
      <c r="J30" s="187"/>
      <c r="K30" s="187"/>
      <c r="L30" s="188">
        <v>5</v>
      </c>
      <c r="M30" s="188">
        <f t="shared" si="3"/>
        <v>344410</v>
      </c>
      <c r="N30" s="188"/>
      <c r="O30" s="188">
        <f t="shared" si="4"/>
        <v>344410</v>
      </c>
      <c r="P30" s="188"/>
      <c r="Q30" s="188"/>
      <c r="R30" s="188">
        <v>6355</v>
      </c>
      <c r="S30" s="188">
        <f t="shared" si="5"/>
        <v>338055</v>
      </c>
      <c r="T30" s="189"/>
    </row>
    <row r="31" spans="1:20" s="208" customFormat="1" ht="35.25" customHeight="1">
      <c r="A31" s="207">
        <v>18</v>
      </c>
      <c r="B31" s="95" t="s">
        <v>67</v>
      </c>
      <c r="C31" s="186">
        <f t="shared" si="2"/>
        <v>943</v>
      </c>
      <c r="D31" s="187"/>
      <c r="E31" s="196">
        <v>943</v>
      </c>
      <c r="F31" s="187"/>
      <c r="G31" s="187"/>
      <c r="H31" s="187"/>
      <c r="I31" s="188">
        <v>62</v>
      </c>
      <c r="J31" s="187"/>
      <c r="K31" s="187"/>
      <c r="L31" s="188">
        <v>5</v>
      </c>
      <c r="M31" s="188">
        <f t="shared" si="3"/>
        <v>292330</v>
      </c>
      <c r="N31" s="188"/>
      <c r="O31" s="188">
        <f t="shared" si="4"/>
        <v>292330</v>
      </c>
      <c r="P31" s="188"/>
      <c r="Q31" s="188"/>
      <c r="R31" s="188">
        <v>5425</v>
      </c>
      <c r="S31" s="188">
        <f t="shared" si="5"/>
        <v>286905</v>
      </c>
      <c r="T31" s="189"/>
    </row>
    <row r="32" spans="1:20" s="208" customFormat="1" ht="35.25" customHeight="1">
      <c r="A32" s="207">
        <v>19</v>
      </c>
      <c r="B32" s="95" t="s">
        <v>68</v>
      </c>
      <c r="C32" s="186">
        <f t="shared" si="2"/>
        <v>659</v>
      </c>
      <c r="D32" s="187"/>
      <c r="E32" s="196">
        <v>659</v>
      </c>
      <c r="F32" s="187"/>
      <c r="G32" s="187"/>
      <c r="H32" s="187"/>
      <c r="I32" s="188">
        <v>62</v>
      </c>
      <c r="J32" s="187"/>
      <c r="K32" s="187"/>
      <c r="L32" s="188">
        <v>5</v>
      </c>
      <c r="M32" s="188">
        <f t="shared" si="3"/>
        <v>204290</v>
      </c>
      <c r="N32" s="188"/>
      <c r="O32" s="188">
        <f>E32*I32*L32</f>
        <v>204290</v>
      </c>
      <c r="P32" s="188"/>
      <c r="Q32" s="188"/>
      <c r="R32" s="188">
        <v>3565</v>
      </c>
      <c r="S32" s="188">
        <f t="shared" si="5"/>
        <v>200725</v>
      </c>
      <c r="T32" s="189"/>
    </row>
    <row r="33" spans="1:20" s="208" customFormat="1" ht="35.25" customHeight="1">
      <c r="A33" s="216" t="s">
        <v>5</v>
      </c>
      <c r="B33" s="217" t="s">
        <v>14</v>
      </c>
      <c r="C33" s="187">
        <f>SUM(C34:C63)</f>
        <v>10806</v>
      </c>
      <c r="D33" s="187"/>
      <c r="E33" s="187"/>
      <c r="F33" s="187">
        <f>SUM(F34:F63)</f>
        <v>8648</v>
      </c>
      <c r="G33" s="187">
        <f>SUM(G34:G63)</f>
        <v>2158</v>
      </c>
      <c r="H33" s="187"/>
      <c r="I33" s="187"/>
      <c r="J33" s="187"/>
      <c r="K33" s="187"/>
      <c r="L33" s="188"/>
      <c r="M33" s="187">
        <f>SUM(M34:M63)</f>
        <v>4668080</v>
      </c>
      <c r="N33" s="187"/>
      <c r="O33" s="187"/>
      <c r="P33" s="187">
        <f>SUM(P34:P63)</f>
        <v>3675400</v>
      </c>
      <c r="Q33" s="187">
        <f>SUM(Q34:Q63)</f>
        <v>992680</v>
      </c>
      <c r="R33" s="221">
        <f>SUM(R34:R63)</f>
        <v>23587.5</v>
      </c>
      <c r="S33" s="301">
        <f>SUM(S34:S63)</f>
        <v>4644493</v>
      </c>
      <c r="T33" s="218"/>
    </row>
    <row r="34" spans="1:20" s="208" customFormat="1" ht="35.25" customHeight="1">
      <c r="A34" s="207">
        <v>1</v>
      </c>
      <c r="B34" s="95" t="s">
        <v>23</v>
      </c>
      <c r="C34" s="186">
        <f aca="true" t="shared" si="6" ref="C34:C79">D34+E34+F34+G34</f>
        <v>431</v>
      </c>
      <c r="D34" s="187"/>
      <c r="E34" s="187"/>
      <c r="F34" s="196">
        <v>340</v>
      </c>
      <c r="G34" s="196">
        <v>91</v>
      </c>
      <c r="H34" s="187"/>
      <c r="I34" s="187"/>
      <c r="J34" s="188">
        <v>85</v>
      </c>
      <c r="K34" s="188">
        <v>92</v>
      </c>
      <c r="L34" s="188">
        <v>5</v>
      </c>
      <c r="M34" s="188">
        <f>P34+Q34</f>
        <v>186360</v>
      </c>
      <c r="N34" s="188"/>
      <c r="O34" s="188"/>
      <c r="P34" s="188">
        <f>F34*J34*L34</f>
        <v>144500</v>
      </c>
      <c r="Q34" s="188">
        <f>K34*G34*L34</f>
        <v>41860</v>
      </c>
      <c r="R34" s="188"/>
      <c r="S34" s="197">
        <f>M34-R34</f>
        <v>186360</v>
      </c>
      <c r="T34" s="189"/>
    </row>
    <row r="35" spans="1:20" s="208" customFormat="1" ht="35.25" customHeight="1">
      <c r="A35" s="207">
        <v>2</v>
      </c>
      <c r="B35" s="95" t="s">
        <v>24</v>
      </c>
      <c r="C35" s="186">
        <f t="shared" si="6"/>
        <v>415</v>
      </c>
      <c r="D35" s="187"/>
      <c r="E35" s="187"/>
      <c r="F35" s="196">
        <v>331</v>
      </c>
      <c r="G35" s="196">
        <v>84</v>
      </c>
      <c r="H35" s="187"/>
      <c r="I35" s="187"/>
      <c r="J35" s="188">
        <v>85</v>
      </c>
      <c r="K35" s="188">
        <v>92</v>
      </c>
      <c r="L35" s="188">
        <v>5</v>
      </c>
      <c r="M35" s="188">
        <f aca="true" t="shared" si="7" ref="M35:M63">P35+Q35</f>
        <v>179315</v>
      </c>
      <c r="N35" s="188"/>
      <c r="O35" s="188"/>
      <c r="P35" s="188">
        <f aca="true" t="shared" si="8" ref="P35:P63">F35*J35*L35</f>
        <v>140675</v>
      </c>
      <c r="Q35" s="188">
        <f aca="true" t="shared" si="9" ref="Q35:Q63">K35*G35*L35</f>
        <v>38640</v>
      </c>
      <c r="R35" s="220">
        <v>1487.5</v>
      </c>
      <c r="S35" s="300">
        <f>M35-R35+0.5</f>
        <v>177828</v>
      </c>
      <c r="T35" s="189"/>
    </row>
    <row r="36" spans="1:20" s="208" customFormat="1" ht="35.25" customHeight="1">
      <c r="A36" s="207">
        <v>3</v>
      </c>
      <c r="B36" s="95" t="s">
        <v>25</v>
      </c>
      <c r="C36" s="186">
        <f t="shared" si="6"/>
        <v>234</v>
      </c>
      <c r="D36" s="187"/>
      <c r="E36" s="187"/>
      <c r="F36" s="196">
        <v>195</v>
      </c>
      <c r="G36" s="196">
        <v>39</v>
      </c>
      <c r="H36" s="187"/>
      <c r="I36" s="187"/>
      <c r="J36" s="188">
        <v>85</v>
      </c>
      <c r="K36" s="188">
        <v>92</v>
      </c>
      <c r="L36" s="188">
        <v>5</v>
      </c>
      <c r="M36" s="188">
        <f t="shared" si="7"/>
        <v>100815</v>
      </c>
      <c r="N36" s="188"/>
      <c r="O36" s="188"/>
      <c r="P36" s="188">
        <f t="shared" si="8"/>
        <v>82875</v>
      </c>
      <c r="Q36" s="188">
        <f t="shared" si="9"/>
        <v>17940</v>
      </c>
      <c r="R36" s="220">
        <v>1487.5</v>
      </c>
      <c r="S36" s="220">
        <f aca="true" t="shared" si="10" ref="S35:S63">M36-R36</f>
        <v>99327.5</v>
      </c>
      <c r="T36" s="189"/>
    </row>
    <row r="37" spans="1:20" s="208" customFormat="1" ht="35.25" customHeight="1">
      <c r="A37" s="207">
        <v>4</v>
      </c>
      <c r="B37" s="95" t="s">
        <v>26</v>
      </c>
      <c r="C37" s="186">
        <f t="shared" si="6"/>
        <v>360</v>
      </c>
      <c r="D37" s="187"/>
      <c r="E37" s="187"/>
      <c r="F37" s="196">
        <v>280</v>
      </c>
      <c r="G37" s="196">
        <v>80</v>
      </c>
      <c r="H37" s="187"/>
      <c r="I37" s="187"/>
      <c r="J37" s="188">
        <v>85</v>
      </c>
      <c r="K37" s="188">
        <v>92</v>
      </c>
      <c r="L37" s="188">
        <v>5</v>
      </c>
      <c r="M37" s="188">
        <f t="shared" si="7"/>
        <v>155800</v>
      </c>
      <c r="N37" s="188"/>
      <c r="O37" s="188"/>
      <c r="P37" s="188">
        <f t="shared" si="8"/>
        <v>119000</v>
      </c>
      <c r="Q37" s="188">
        <f t="shared" si="9"/>
        <v>36800</v>
      </c>
      <c r="R37" s="220">
        <v>1062.5</v>
      </c>
      <c r="S37" s="220">
        <f t="shared" si="10"/>
        <v>154737.5</v>
      </c>
      <c r="T37" s="189"/>
    </row>
    <row r="38" spans="1:20" s="208" customFormat="1" ht="35.25" customHeight="1">
      <c r="A38" s="207">
        <v>5</v>
      </c>
      <c r="B38" s="95" t="s">
        <v>28</v>
      </c>
      <c r="C38" s="186">
        <f t="shared" si="6"/>
        <v>295</v>
      </c>
      <c r="D38" s="187"/>
      <c r="E38" s="187"/>
      <c r="F38" s="196">
        <v>239</v>
      </c>
      <c r="G38" s="196">
        <v>56</v>
      </c>
      <c r="H38" s="187"/>
      <c r="I38" s="187"/>
      <c r="J38" s="188">
        <v>85</v>
      </c>
      <c r="K38" s="188">
        <v>92</v>
      </c>
      <c r="L38" s="188">
        <v>5</v>
      </c>
      <c r="M38" s="188">
        <f t="shared" si="7"/>
        <v>127335</v>
      </c>
      <c r="N38" s="188"/>
      <c r="O38" s="188"/>
      <c r="P38" s="188">
        <f t="shared" si="8"/>
        <v>101575</v>
      </c>
      <c r="Q38" s="188">
        <f t="shared" si="9"/>
        <v>25760</v>
      </c>
      <c r="R38" s="220">
        <v>637.5</v>
      </c>
      <c r="S38" s="220">
        <f t="shared" si="10"/>
        <v>126697.5</v>
      </c>
      <c r="T38" s="189"/>
    </row>
    <row r="39" spans="1:20" s="208" customFormat="1" ht="35.25" customHeight="1">
      <c r="A39" s="207">
        <v>6</v>
      </c>
      <c r="B39" s="95" t="s">
        <v>27</v>
      </c>
      <c r="C39" s="186">
        <f t="shared" si="6"/>
        <v>444</v>
      </c>
      <c r="D39" s="187"/>
      <c r="E39" s="187"/>
      <c r="F39" s="196">
        <v>384</v>
      </c>
      <c r="G39" s="196">
        <v>60</v>
      </c>
      <c r="H39" s="187"/>
      <c r="I39" s="187"/>
      <c r="J39" s="188">
        <v>85</v>
      </c>
      <c r="K39" s="188">
        <v>92</v>
      </c>
      <c r="L39" s="188">
        <v>5</v>
      </c>
      <c r="M39" s="188">
        <f t="shared" si="7"/>
        <v>190800</v>
      </c>
      <c r="N39" s="188"/>
      <c r="O39" s="188"/>
      <c r="P39" s="188">
        <f t="shared" si="8"/>
        <v>163200</v>
      </c>
      <c r="Q39" s="188">
        <f t="shared" si="9"/>
        <v>27600</v>
      </c>
      <c r="R39" s="197"/>
      <c r="S39" s="197">
        <f t="shared" si="10"/>
        <v>190800</v>
      </c>
      <c r="T39" s="189"/>
    </row>
    <row r="40" spans="1:20" s="208" customFormat="1" ht="35.25" customHeight="1">
      <c r="A40" s="207">
        <v>7</v>
      </c>
      <c r="B40" s="95" t="s">
        <v>29</v>
      </c>
      <c r="C40" s="186">
        <f t="shared" si="6"/>
        <v>508</v>
      </c>
      <c r="D40" s="187"/>
      <c r="E40" s="187"/>
      <c r="F40" s="196">
        <v>447</v>
      </c>
      <c r="G40" s="196">
        <v>61</v>
      </c>
      <c r="H40" s="187"/>
      <c r="I40" s="187"/>
      <c r="J40" s="188">
        <v>85</v>
      </c>
      <c r="K40" s="188">
        <v>92</v>
      </c>
      <c r="L40" s="188">
        <v>5</v>
      </c>
      <c r="M40" s="188">
        <f t="shared" si="7"/>
        <v>218035</v>
      </c>
      <c r="N40" s="188"/>
      <c r="O40" s="188"/>
      <c r="P40" s="188">
        <f t="shared" si="8"/>
        <v>189975</v>
      </c>
      <c r="Q40" s="188">
        <f t="shared" si="9"/>
        <v>28060</v>
      </c>
      <c r="R40" s="299">
        <v>1487.5</v>
      </c>
      <c r="S40" s="299">
        <f t="shared" si="10"/>
        <v>216547.5</v>
      </c>
      <c r="T40" s="189"/>
    </row>
    <row r="41" spans="1:20" s="208" customFormat="1" ht="35.25" customHeight="1">
      <c r="A41" s="207">
        <v>8</v>
      </c>
      <c r="B41" s="95" t="s">
        <v>30</v>
      </c>
      <c r="C41" s="186">
        <f t="shared" si="6"/>
        <v>302</v>
      </c>
      <c r="D41" s="187"/>
      <c r="E41" s="187"/>
      <c r="F41" s="196">
        <v>235</v>
      </c>
      <c r="G41" s="196">
        <v>67</v>
      </c>
      <c r="H41" s="187"/>
      <c r="I41" s="187"/>
      <c r="J41" s="188">
        <v>85</v>
      </c>
      <c r="K41" s="188">
        <v>92</v>
      </c>
      <c r="L41" s="188">
        <v>5</v>
      </c>
      <c r="M41" s="188">
        <f t="shared" si="7"/>
        <v>130695</v>
      </c>
      <c r="N41" s="188"/>
      <c r="O41" s="188"/>
      <c r="P41" s="188">
        <f t="shared" si="8"/>
        <v>99875</v>
      </c>
      <c r="Q41" s="188">
        <f t="shared" si="9"/>
        <v>30820</v>
      </c>
      <c r="R41" s="197"/>
      <c r="S41" s="197">
        <f t="shared" si="10"/>
        <v>130695</v>
      </c>
      <c r="T41" s="189"/>
    </row>
    <row r="42" spans="1:20" s="208" customFormat="1" ht="35.25" customHeight="1">
      <c r="A42" s="207">
        <v>9</v>
      </c>
      <c r="B42" s="95" t="s">
        <v>31</v>
      </c>
      <c r="C42" s="186">
        <f t="shared" si="6"/>
        <v>484</v>
      </c>
      <c r="D42" s="187"/>
      <c r="E42" s="187"/>
      <c r="F42" s="196">
        <v>393</v>
      </c>
      <c r="G42" s="196">
        <v>91</v>
      </c>
      <c r="H42" s="187"/>
      <c r="I42" s="187"/>
      <c r="J42" s="188">
        <v>85</v>
      </c>
      <c r="K42" s="188">
        <v>92</v>
      </c>
      <c r="L42" s="188">
        <v>5</v>
      </c>
      <c r="M42" s="188">
        <f t="shared" si="7"/>
        <v>208885</v>
      </c>
      <c r="N42" s="188"/>
      <c r="O42" s="188"/>
      <c r="P42" s="188">
        <f t="shared" si="8"/>
        <v>167025</v>
      </c>
      <c r="Q42" s="188">
        <f t="shared" si="9"/>
        <v>41860</v>
      </c>
      <c r="R42" s="197">
        <v>425</v>
      </c>
      <c r="S42" s="197">
        <f t="shared" si="10"/>
        <v>208460</v>
      </c>
      <c r="T42" s="189"/>
    </row>
    <row r="43" spans="1:20" s="208" customFormat="1" ht="35.25" customHeight="1">
      <c r="A43" s="207">
        <v>10</v>
      </c>
      <c r="B43" s="95" t="s">
        <v>32</v>
      </c>
      <c r="C43" s="186">
        <f t="shared" si="6"/>
        <v>416</v>
      </c>
      <c r="D43" s="187"/>
      <c r="E43" s="187"/>
      <c r="F43" s="196">
        <v>348</v>
      </c>
      <c r="G43" s="196">
        <v>68</v>
      </c>
      <c r="H43" s="187"/>
      <c r="I43" s="187"/>
      <c r="J43" s="188">
        <v>85</v>
      </c>
      <c r="K43" s="188">
        <v>92</v>
      </c>
      <c r="L43" s="188">
        <v>5</v>
      </c>
      <c r="M43" s="188">
        <f t="shared" si="7"/>
        <v>179180</v>
      </c>
      <c r="N43" s="188"/>
      <c r="O43" s="188"/>
      <c r="P43" s="188">
        <f t="shared" si="8"/>
        <v>147900</v>
      </c>
      <c r="Q43" s="188">
        <f t="shared" si="9"/>
        <v>31280</v>
      </c>
      <c r="R43" s="220">
        <v>1912.5</v>
      </c>
      <c r="S43" s="220">
        <f t="shared" si="10"/>
        <v>177267.5</v>
      </c>
      <c r="T43" s="189"/>
    </row>
    <row r="44" spans="1:20" s="208" customFormat="1" ht="35.25" customHeight="1">
      <c r="A44" s="207">
        <v>11</v>
      </c>
      <c r="B44" s="95" t="s">
        <v>33</v>
      </c>
      <c r="C44" s="186">
        <f t="shared" si="6"/>
        <v>171</v>
      </c>
      <c r="D44" s="187"/>
      <c r="E44" s="187"/>
      <c r="F44" s="196">
        <v>130</v>
      </c>
      <c r="G44" s="196">
        <v>41</v>
      </c>
      <c r="H44" s="187"/>
      <c r="I44" s="187"/>
      <c r="J44" s="188">
        <v>85</v>
      </c>
      <c r="K44" s="188">
        <v>92</v>
      </c>
      <c r="L44" s="188">
        <v>5</v>
      </c>
      <c r="M44" s="188">
        <f t="shared" si="7"/>
        <v>74110</v>
      </c>
      <c r="N44" s="188"/>
      <c r="O44" s="188"/>
      <c r="P44" s="188">
        <f t="shared" si="8"/>
        <v>55250</v>
      </c>
      <c r="Q44" s="188">
        <f t="shared" si="9"/>
        <v>18860</v>
      </c>
      <c r="R44" s="197">
        <v>425</v>
      </c>
      <c r="S44" s="197">
        <f t="shared" si="10"/>
        <v>73685</v>
      </c>
      <c r="T44" s="189"/>
    </row>
    <row r="45" spans="1:20" s="208" customFormat="1" ht="35.25" customHeight="1">
      <c r="A45" s="207">
        <v>12</v>
      </c>
      <c r="B45" s="95" t="s">
        <v>34</v>
      </c>
      <c r="C45" s="186">
        <f t="shared" si="6"/>
        <v>329</v>
      </c>
      <c r="D45" s="187"/>
      <c r="E45" s="187"/>
      <c r="F45" s="196">
        <v>238</v>
      </c>
      <c r="G45" s="196">
        <v>91</v>
      </c>
      <c r="H45" s="187"/>
      <c r="I45" s="187"/>
      <c r="J45" s="188">
        <v>85</v>
      </c>
      <c r="K45" s="188">
        <v>92</v>
      </c>
      <c r="L45" s="188">
        <v>5</v>
      </c>
      <c r="M45" s="188">
        <f t="shared" si="7"/>
        <v>143010</v>
      </c>
      <c r="N45" s="188"/>
      <c r="O45" s="188"/>
      <c r="P45" s="188">
        <f t="shared" si="8"/>
        <v>101150</v>
      </c>
      <c r="Q45" s="188">
        <f t="shared" si="9"/>
        <v>41860</v>
      </c>
      <c r="R45" s="197"/>
      <c r="S45" s="197">
        <f t="shared" si="10"/>
        <v>143010</v>
      </c>
      <c r="T45" s="189"/>
    </row>
    <row r="46" spans="1:20" s="208" customFormat="1" ht="35.25" customHeight="1">
      <c r="A46" s="207">
        <v>13</v>
      </c>
      <c r="B46" s="95" t="s">
        <v>35</v>
      </c>
      <c r="C46" s="186">
        <f t="shared" si="6"/>
        <v>302</v>
      </c>
      <c r="D46" s="187"/>
      <c r="E46" s="187"/>
      <c r="F46" s="196">
        <v>231</v>
      </c>
      <c r="G46" s="196">
        <v>71</v>
      </c>
      <c r="H46" s="187"/>
      <c r="I46" s="187"/>
      <c r="J46" s="188">
        <v>85</v>
      </c>
      <c r="K46" s="188">
        <v>92</v>
      </c>
      <c r="L46" s="188">
        <v>5</v>
      </c>
      <c r="M46" s="188">
        <f t="shared" si="7"/>
        <v>130835</v>
      </c>
      <c r="N46" s="188"/>
      <c r="O46" s="188"/>
      <c r="P46" s="188">
        <f t="shared" si="8"/>
        <v>98175</v>
      </c>
      <c r="Q46" s="188">
        <f t="shared" si="9"/>
        <v>32660</v>
      </c>
      <c r="R46" s="220">
        <v>637.5</v>
      </c>
      <c r="S46" s="220">
        <f t="shared" si="10"/>
        <v>130197.5</v>
      </c>
      <c r="T46" s="189"/>
    </row>
    <row r="47" spans="1:20" s="208" customFormat="1" ht="35.25" customHeight="1">
      <c r="A47" s="207">
        <v>14</v>
      </c>
      <c r="B47" s="95" t="s">
        <v>36</v>
      </c>
      <c r="C47" s="186">
        <f t="shared" si="6"/>
        <v>322</v>
      </c>
      <c r="D47" s="187"/>
      <c r="E47" s="187"/>
      <c r="F47" s="196">
        <v>256</v>
      </c>
      <c r="G47" s="196">
        <v>66</v>
      </c>
      <c r="H47" s="187"/>
      <c r="I47" s="187"/>
      <c r="J47" s="188">
        <v>85</v>
      </c>
      <c r="K47" s="188">
        <v>92</v>
      </c>
      <c r="L47" s="188">
        <v>5</v>
      </c>
      <c r="M47" s="188">
        <f t="shared" si="7"/>
        <v>139160</v>
      </c>
      <c r="N47" s="188"/>
      <c r="O47" s="188"/>
      <c r="P47" s="188">
        <f t="shared" si="8"/>
        <v>108800</v>
      </c>
      <c r="Q47" s="188">
        <f>K47*G47*L47</f>
        <v>30360</v>
      </c>
      <c r="R47" s="197">
        <v>1275</v>
      </c>
      <c r="S47" s="197">
        <f t="shared" si="10"/>
        <v>137885</v>
      </c>
      <c r="T47" s="189"/>
    </row>
    <row r="48" spans="1:20" s="208" customFormat="1" ht="35.25" customHeight="1">
      <c r="A48" s="207">
        <v>15</v>
      </c>
      <c r="B48" s="95" t="s">
        <v>37</v>
      </c>
      <c r="C48" s="186">
        <f t="shared" si="6"/>
        <v>338</v>
      </c>
      <c r="D48" s="187"/>
      <c r="E48" s="187"/>
      <c r="F48" s="196">
        <v>271</v>
      </c>
      <c r="G48" s="196">
        <v>67</v>
      </c>
      <c r="H48" s="187"/>
      <c r="I48" s="187"/>
      <c r="J48" s="188">
        <v>85</v>
      </c>
      <c r="K48" s="188">
        <v>92</v>
      </c>
      <c r="L48" s="188">
        <v>5</v>
      </c>
      <c r="M48" s="188">
        <f t="shared" si="7"/>
        <v>145995</v>
      </c>
      <c r="N48" s="188"/>
      <c r="O48" s="188"/>
      <c r="P48" s="188">
        <f t="shared" si="8"/>
        <v>115175</v>
      </c>
      <c r="Q48" s="188">
        <f t="shared" si="9"/>
        <v>30820</v>
      </c>
      <c r="R48" s="197">
        <v>425</v>
      </c>
      <c r="S48" s="197">
        <f t="shared" si="10"/>
        <v>145570</v>
      </c>
      <c r="T48" s="189"/>
    </row>
    <row r="49" spans="1:20" s="208" customFormat="1" ht="35.25" customHeight="1">
      <c r="A49" s="207">
        <v>16</v>
      </c>
      <c r="B49" s="95" t="s">
        <v>38</v>
      </c>
      <c r="C49" s="186">
        <f t="shared" si="6"/>
        <v>259</v>
      </c>
      <c r="D49" s="187"/>
      <c r="E49" s="187"/>
      <c r="F49" s="196">
        <v>206</v>
      </c>
      <c r="G49" s="196">
        <v>53</v>
      </c>
      <c r="H49" s="187"/>
      <c r="I49" s="187"/>
      <c r="J49" s="188">
        <v>85</v>
      </c>
      <c r="K49" s="188">
        <v>92</v>
      </c>
      <c r="L49" s="188">
        <v>5</v>
      </c>
      <c r="M49" s="188">
        <f t="shared" si="7"/>
        <v>111930</v>
      </c>
      <c r="N49" s="188"/>
      <c r="O49" s="188"/>
      <c r="P49" s="188">
        <f t="shared" si="8"/>
        <v>87550</v>
      </c>
      <c r="Q49" s="188">
        <f t="shared" si="9"/>
        <v>24380</v>
      </c>
      <c r="R49" s="197">
        <v>850</v>
      </c>
      <c r="S49" s="197">
        <f t="shared" si="10"/>
        <v>111080</v>
      </c>
      <c r="T49" s="189"/>
    </row>
    <row r="50" spans="1:20" s="208" customFormat="1" ht="35.25" customHeight="1">
      <c r="A50" s="207">
        <v>17</v>
      </c>
      <c r="B50" s="95" t="s">
        <v>39</v>
      </c>
      <c r="C50" s="186">
        <f t="shared" si="6"/>
        <v>329</v>
      </c>
      <c r="D50" s="187"/>
      <c r="E50" s="187"/>
      <c r="F50" s="196">
        <v>281</v>
      </c>
      <c r="G50" s="196">
        <v>48</v>
      </c>
      <c r="H50" s="187"/>
      <c r="I50" s="187"/>
      <c r="J50" s="188">
        <v>85</v>
      </c>
      <c r="K50" s="188">
        <v>92</v>
      </c>
      <c r="L50" s="188">
        <v>5</v>
      </c>
      <c r="M50" s="188">
        <f t="shared" si="7"/>
        <v>141505</v>
      </c>
      <c r="N50" s="188"/>
      <c r="O50" s="188"/>
      <c r="P50" s="188">
        <f t="shared" si="8"/>
        <v>119425</v>
      </c>
      <c r="Q50" s="188">
        <f t="shared" si="9"/>
        <v>22080</v>
      </c>
      <c r="R50" s="220">
        <v>1062.5</v>
      </c>
      <c r="S50" s="220">
        <f t="shared" si="10"/>
        <v>140442.5</v>
      </c>
      <c r="T50" s="189"/>
    </row>
    <row r="51" spans="1:20" s="208" customFormat="1" ht="35.25" customHeight="1">
      <c r="A51" s="207">
        <v>18</v>
      </c>
      <c r="B51" s="95" t="s">
        <v>40</v>
      </c>
      <c r="C51" s="186">
        <f t="shared" si="6"/>
        <v>405</v>
      </c>
      <c r="D51" s="187"/>
      <c r="E51" s="187"/>
      <c r="F51" s="196">
        <v>315</v>
      </c>
      <c r="G51" s="196">
        <v>90</v>
      </c>
      <c r="H51" s="187"/>
      <c r="I51" s="187"/>
      <c r="J51" s="188">
        <v>85</v>
      </c>
      <c r="K51" s="188">
        <v>92</v>
      </c>
      <c r="L51" s="188">
        <v>5</v>
      </c>
      <c r="M51" s="188">
        <f t="shared" si="7"/>
        <v>175275</v>
      </c>
      <c r="N51" s="188"/>
      <c r="O51" s="188"/>
      <c r="P51" s="188">
        <f t="shared" si="8"/>
        <v>133875</v>
      </c>
      <c r="Q51" s="188">
        <f t="shared" si="9"/>
        <v>41400</v>
      </c>
      <c r="R51" s="197"/>
      <c r="S51" s="197">
        <f t="shared" si="10"/>
        <v>175275</v>
      </c>
      <c r="T51" s="189"/>
    </row>
    <row r="52" spans="1:20" s="208" customFormat="1" ht="35.25" customHeight="1">
      <c r="A52" s="207">
        <v>19</v>
      </c>
      <c r="B52" s="95" t="s">
        <v>41</v>
      </c>
      <c r="C52" s="186">
        <f t="shared" si="6"/>
        <v>294</v>
      </c>
      <c r="D52" s="187"/>
      <c r="E52" s="187"/>
      <c r="F52" s="196">
        <v>229</v>
      </c>
      <c r="G52" s="196">
        <v>65</v>
      </c>
      <c r="H52" s="187"/>
      <c r="I52" s="187"/>
      <c r="J52" s="188">
        <v>85</v>
      </c>
      <c r="K52" s="188">
        <v>92</v>
      </c>
      <c r="L52" s="188">
        <v>5</v>
      </c>
      <c r="M52" s="188">
        <f t="shared" si="7"/>
        <v>127225</v>
      </c>
      <c r="N52" s="188"/>
      <c r="O52" s="188"/>
      <c r="P52" s="188">
        <f t="shared" si="8"/>
        <v>97325</v>
      </c>
      <c r="Q52" s="188">
        <f t="shared" si="9"/>
        <v>29900</v>
      </c>
      <c r="R52" s="197">
        <v>1700</v>
      </c>
      <c r="S52" s="197">
        <f t="shared" si="10"/>
        <v>125525</v>
      </c>
      <c r="T52" s="189"/>
    </row>
    <row r="53" spans="1:20" s="208" customFormat="1" ht="35.25" customHeight="1">
      <c r="A53" s="207">
        <v>20</v>
      </c>
      <c r="B53" s="95" t="s">
        <v>42</v>
      </c>
      <c r="C53" s="186">
        <f t="shared" si="6"/>
        <v>276</v>
      </c>
      <c r="D53" s="187"/>
      <c r="E53" s="187"/>
      <c r="F53" s="196">
        <v>220</v>
      </c>
      <c r="G53" s="196">
        <v>56</v>
      </c>
      <c r="H53" s="187"/>
      <c r="I53" s="187"/>
      <c r="J53" s="188">
        <v>85</v>
      </c>
      <c r="K53" s="188">
        <v>92</v>
      </c>
      <c r="L53" s="188">
        <v>5</v>
      </c>
      <c r="M53" s="188">
        <f t="shared" si="7"/>
        <v>119260</v>
      </c>
      <c r="N53" s="188"/>
      <c r="O53" s="188"/>
      <c r="P53" s="188">
        <f t="shared" si="8"/>
        <v>93500</v>
      </c>
      <c r="Q53" s="188">
        <f t="shared" si="9"/>
        <v>25760</v>
      </c>
      <c r="R53" s="197">
        <v>425</v>
      </c>
      <c r="S53" s="197">
        <f t="shared" si="10"/>
        <v>118835</v>
      </c>
      <c r="T53" s="189"/>
    </row>
    <row r="54" spans="1:20" s="208" customFormat="1" ht="35.25" customHeight="1">
      <c r="A54" s="207">
        <v>21</v>
      </c>
      <c r="B54" s="95" t="s">
        <v>43</v>
      </c>
      <c r="C54" s="186">
        <f t="shared" si="6"/>
        <v>404</v>
      </c>
      <c r="D54" s="187"/>
      <c r="E54" s="187"/>
      <c r="F54" s="196">
        <v>309</v>
      </c>
      <c r="G54" s="196">
        <v>95</v>
      </c>
      <c r="H54" s="187"/>
      <c r="I54" s="187"/>
      <c r="J54" s="188">
        <v>85</v>
      </c>
      <c r="K54" s="188">
        <v>92</v>
      </c>
      <c r="L54" s="188">
        <v>5</v>
      </c>
      <c r="M54" s="188">
        <f t="shared" si="7"/>
        <v>175025</v>
      </c>
      <c r="N54" s="188"/>
      <c r="O54" s="188"/>
      <c r="P54" s="188">
        <f t="shared" si="8"/>
        <v>131325</v>
      </c>
      <c r="Q54" s="188">
        <f t="shared" si="9"/>
        <v>43700</v>
      </c>
      <c r="R54" s="220">
        <v>1487.5</v>
      </c>
      <c r="S54" s="220">
        <f t="shared" si="10"/>
        <v>173537.5</v>
      </c>
      <c r="T54" s="189"/>
    </row>
    <row r="55" spans="1:20" s="208" customFormat="1" ht="35.25" customHeight="1">
      <c r="A55" s="207">
        <v>22</v>
      </c>
      <c r="B55" s="95" t="s">
        <v>44</v>
      </c>
      <c r="C55" s="186">
        <f t="shared" si="6"/>
        <v>621</v>
      </c>
      <c r="D55" s="187"/>
      <c r="E55" s="187"/>
      <c r="F55" s="196">
        <v>489</v>
      </c>
      <c r="G55" s="196">
        <v>132</v>
      </c>
      <c r="H55" s="187"/>
      <c r="I55" s="187"/>
      <c r="J55" s="188">
        <v>85</v>
      </c>
      <c r="K55" s="188">
        <v>92</v>
      </c>
      <c r="L55" s="188">
        <v>5</v>
      </c>
      <c r="M55" s="188">
        <f t="shared" si="7"/>
        <v>268545</v>
      </c>
      <c r="N55" s="188"/>
      <c r="O55" s="188"/>
      <c r="P55" s="188">
        <f t="shared" si="8"/>
        <v>207825</v>
      </c>
      <c r="Q55" s="188">
        <f t="shared" si="9"/>
        <v>60720</v>
      </c>
      <c r="R55" s="197"/>
      <c r="S55" s="197">
        <f t="shared" si="10"/>
        <v>268545</v>
      </c>
      <c r="T55" s="189"/>
    </row>
    <row r="56" spans="1:20" s="208" customFormat="1" ht="35.25" customHeight="1">
      <c r="A56" s="207">
        <v>23</v>
      </c>
      <c r="B56" s="95" t="s">
        <v>45</v>
      </c>
      <c r="C56" s="186">
        <f t="shared" si="6"/>
        <v>455</v>
      </c>
      <c r="D56" s="187"/>
      <c r="E56" s="187"/>
      <c r="F56" s="196">
        <v>347</v>
      </c>
      <c r="G56" s="196">
        <v>108</v>
      </c>
      <c r="H56" s="187"/>
      <c r="I56" s="187"/>
      <c r="J56" s="188">
        <v>85</v>
      </c>
      <c r="K56" s="188">
        <v>92</v>
      </c>
      <c r="L56" s="188">
        <v>5</v>
      </c>
      <c r="M56" s="188">
        <f t="shared" si="7"/>
        <v>197155</v>
      </c>
      <c r="N56" s="188"/>
      <c r="O56" s="188"/>
      <c r="P56" s="188">
        <f t="shared" si="8"/>
        <v>147475</v>
      </c>
      <c r="Q56" s="188">
        <f t="shared" si="9"/>
        <v>49680</v>
      </c>
      <c r="R56" s="220">
        <v>1062.5</v>
      </c>
      <c r="S56" s="220">
        <f t="shared" si="10"/>
        <v>196092.5</v>
      </c>
      <c r="T56" s="189"/>
    </row>
    <row r="57" spans="1:20" s="208" customFormat="1" ht="35.25" customHeight="1">
      <c r="A57" s="207">
        <v>24</v>
      </c>
      <c r="B57" s="95" t="s">
        <v>46</v>
      </c>
      <c r="C57" s="186">
        <f t="shared" si="6"/>
        <v>448</v>
      </c>
      <c r="D57" s="187"/>
      <c r="E57" s="187"/>
      <c r="F57" s="196">
        <v>345</v>
      </c>
      <c r="G57" s="196">
        <v>103</v>
      </c>
      <c r="H57" s="187"/>
      <c r="I57" s="187"/>
      <c r="J57" s="188">
        <v>85</v>
      </c>
      <c r="K57" s="188">
        <v>92</v>
      </c>
      <c r="L57" s="188">
        <v>5</v>
      </c>
      <c r="M57" s="188">
        <f t="shared" si="7"/>
        <v>194005</v>
      </c>
      <c r="N57" s="188"/>
      <c r="O57" s="188"/>
      <c r="P57" s="188">
        <f t="shared" si="8"/>
        <v>146625</v>
      </c>
      <c r="Q57" s="188">
        <f t="shared" si="9"/>
        <v>47380</v>
      </c>
      <c r="R57" s="220">
        <v>1062.5</v>
      </c>
      <c r="S57" s="220">
        <f t="shared" si="10"/>
        <v>192942.5</v>
      </c>
      <c r="T57" s="189"/>
    </row>
    <row r="58" spans="1:20" s="208" customFormat="1" ht="35.25" customHeight="1">
      <c r="A58" s="207">
        <v>25</v>
      </c>
      <c r="B58" s="95" t="s">
        <v>47</v>
      </c>
      <c r="C58" s="186">
        <f t="shared" si="6"/>
        <v>460</v>
      </c>
      <c r="D58" s="187"/>
      <c r="E58" s="187"/>
      <c r="F58" s="196">
        <v>392</v>
      </c>
      <c r="G58" s="196">
        <v>68</v>
      </c>
      <c r="H58" s="187"/>
      <c r="I58" s="187"/>
      <c r="J58" s="188">
        <v>85</v>
      </c>
      <c r="K58" s="188">
        <v>92</v>
      </c>
      <c r="L58" s="188">
        <v>5</v>
      </c>
      <c r="M58" s="188">
        <f t="shared" si="7"/>
        <v>197880</v>
      </c>
      <c r="N58" s="188"/>
      <c r="O58" s="188"/>
      <c r="P58" s="188">
        <f t="shared" si="8"/>
        <v>166600</v>
      </c>
      <c r="Q58" s="188">
        <f t="shared" si="9"/>
        <v>31280</v>
      </c>
      <c r="R58" s="220">
        <v>1062.5</v>
      </c>
      <c r="S58" s="220">
        <f t="shared" si="10"/>
        <v>196817.5</v>
      </c>
      <c r="T58" s="189"/>
    </row>
    <row r="59" spans="1:20" s="208" customFormat="1" ht="35.25" customHeight="1">
      <c r="A59" s="207">
        <v>26</v>
      </c>
      <c r="B59" s="95" t="s">
        <v>48</v>
      </c>
      <c r="C59" s="186">
        <f t="shared" si="6"/>
        <v>423</v>
      </c>
      <c r="D59" s="187"/>
      <c r="E59" s="187"/>
      <c r="F59" s="196">
        <v>369</v>
      </c>
      <c r="G59" s="196">
        <v>54</v>
      </c>
      <c r="H59" s="187"/>
      <c r="I59" s="187"/>
      <c r="J59" s="188">
        <v>85</v>
      </c>
      <c r="K59" s="188">
        <v>92</v>
      </c>
      <c r="L59" s="188">
        <v>5</v>
      </c>
      <c r="M59" s="188">
        <f t="shared" si="7"/>
        <v>181665</v>
      </c>
      <c r="N59" s="188"/>
      <c r="O59" s="188"/>
      <c r="P59" s="188">
        <f t="shared" si="8"/>
        <v>156825</v>
      </c>
      <c r="Q59" s="188">
        <f t="shared" si="9"/>
        <v>24840</v>
      </c>
      <c r="R59" s="220">
        <v>1487.5</v>
      </c>
      <c r="S59" s="220">
        <f t="shared" si="10"/>
        <v>180177.5</v>
      </c>
      <c r="T59" s="189"/>
    </row>
    <row r="60" spans="1:20" s="208" customFormat="1" ht="35.25" customHeight="1">
      <c r="A60" s="207">
        <v>27</v>
      </c>
      <c r="B60" s="95" t="s">
        <v>49</v>
      </c>
      <c r="C60" s="186">
        <f t="shared" si="6"/>
        <v>207</v>
      </c>
      <c r="D60" s="187"/>
      <c r="E60" s="187"/>
      <c r="F60" s="196">
        <v>164</v>
      </c>
      <c r="G60" s="196">
        <v>43</v>
      </c>
      <c r="H60" s="187"/>
      <c r="I60" s="187"/>
      <c r="J60" s="188">
        <v>85</v>
      </c>
      <c r="K60" s="188">
        <v>92</v>
      </c>
      <c r="L60" s="188">
        <v>5</v>
      </c>
      <c r="M60" s="188">
        <f t="shared" si="7"/>
        <v>89480</v>
      </c>
      <c r="N60" s="188"/>
      <c r="O60" s="188"/>
      <c r="P60" s="188">
        <f t="shared" si="8"/>
        <v>69700</v>
      </c>
      <c r="Q60" s="188">
        <f t="shared" si="9"/>
        <v>19780</v>
      </c>
      <c r="R60" s="197">
        <v>425</v>
      </c>
      <c r="S60" s="197">
        <f t="shared" si="10"/>
        <v>89055</v>
      </c>
      <c r="T60" s="189"/>
    </row>
    <row r="61" spans="1:20" s="208" customFormat="1" ht="35.25" customHeight="1">
      <c r="A61" s="207">
        <v>28</v>
      </c>
      <c r="B61" s="95" t="s">
        <v>50</v>
      </c>
      <c r="C61" s="186">
        <f t="shared" si="6"/>
        <v>155</v>
      </c>
      <c r="D61" s="187"/>
      <c r="E61" s="187"/>
      <c r="F61" s="196">
        <v>115</v>
      </c>
      <c r="G61" s="196">
        <v>40</v>
      </c>
      <c r="H61" s="187"/>
      <c r="I61" s="187"/>
      <c r="J61" s="188">
        <v>85</v>
      </c>
      <c r="K61" s="188">
        <v>92</v>
      </c>
      <c r="L61" s="188">
        <v>5</v>
      </c>
      <c r="M61" s="188">
        <f t="shared" si="7"/>
        <v>67275</v>
      </c>
      <c r="N61" s="188"/>
      <c r="O61" s="188"/>
      <c r="P61" s="188">
        <f t="shared" si="8"/>
        <v>48875</v>
      </c>
      <c r="Q61" s="188">
        <f t="shared" si="9"/>
        <v>18400</v>
      </c>
      <c r="R61" s="197"/>
      <c r="S61" s="197">
        <f t="shared" si="10"/>
        <v>67275</v>
      </c>
      <c r="T61" s="189"/>
    </row>
    <row r="62" spans="1:20" s="208" customFormat="1" ht="35.25" customHeight="1">
      <c r="A62" s="207">
        <v>29</v>
      </c>
      <c r="B62" s="95" t="s">
        <v>51</v>
      </c>
      <c r="C62" s="186">
        <f t="shared" si="6"/>
        <v>498</v>
      </c>
      <c r="D62" s="187"/>
      <c r="E62" s="187"/>
      <c r="F62" s="196">
        <v>398</v>
      </c>
      <c r="G62" s="196">
        <v>100</v>
      </c>
      <c r="H62" s="187"/>
      <c r="I62" s="187"/>
      <c r="J62" s="188">
        <v>85</v>
      </c>
      <c r="K62" s="188">
        <v>92</v>
      </c>
      <c r="L62" s="188">
        <v>5</v>
      </c>
      <c r="M62" s="188">
        <f t="shared" si="7"/>
        <v>215150</v>
      </c>
      <c r="N62" s="188"/>
      <c r="O62" s="188"/>
      <c r="P62" s="188">
        <f t="shared" si="8"/>
        <v>169150</v>
      </c>
      <c r="Q62" s="188">
        <f t="shared" si="9"/>
        <v>46000</v>
      </c>
      <c r="R62" s="197">
        <v>1275</v>
      </c>
      <c r="S62" s="197">
        <f t="shared" si="10"/>
        <v>213875</v>
      </c>
      <c r="T62" s="189"/>
    </row>
    <row r="63" spans="1:20" s="208" customFormat="1" ht="35.25" customHeight="1">
      <c r="A63" s="207">
        <v>30</v>
      </c>
      <c r="B63" s="95" t="s">
        <v>52</v>
      </c>
      <c r="C63" s="186">
        <f t="shared" si="6"/>
        <v>221</v>
      </c>
      <c r="D63" s="187"/>
      <c r="E63" s="187"/>
      <c r="F63" s="196">
        <v>151</v>
      </c>
      <c r="G63" s="196">
        <v>70</v>
      </c>
      <c r="H63" s="187"/>
      <c r="I63" s="187"/>
      <c r="J63" s="188">
        <v>85</v>
      </c>
      <c r="K63" s="188">
        <v>92</v>
      </c>
      <c r="L63" s="188">
        <v>5</v>
      </c>
      <c r="M63" s="188">
        <f t="shared" si="7"/>
        <v>96375</v>
      </c>
      <c r="N63" s="188"/>
      <c r="O63" s="188"/>
      <c r="P63" s="188">
        <f t="shared" si="8"/>
        <v>64175</v>
      </c>
      <c r="Q63" s="188">
        <f t="shared" si="9"/>
        <v>32200</v>
      </c>
      <c r="R63" s="197">
        <v>425</v>
      </c>
      <c r="S63" s="197">
        <f t="shared" si="10"/>
        <v>95950</v>
      </c>
      <c r="T63" s="189"/>
    </row>
    <row r="64" spans="1:20" s="208" customFormat="1" ht="35.25" customHeight="1">
      <c r="A64" s="216" t="s">
        <v>9</v>
      </c>
      <c r="B64" s="217" t="s">
        <v>22</v>
      </c>
      <c r="C64" s="187">
        <f>C65+C66</f>
        <v>814</v>
      </c>
      <c r="D64" s="187">
        <f>D65+D66</f>
        <v>814</v>
      </c>
      <c r="E64" s="187"/>
      <c r="F64" s="187"/>
      <c r="G64" s="187"/>
      <c r="H64" s="187"/>
      <c r="I64" s="187"/>
      <c r="J64" s="187"/>
      <c r="K64" s="187"/>
      <c r="L64" s="187"/>
      <c r="M64" s="187">
        <f>M65+M66</f>
        <v>313390</v>
      </c>
      <c r="N64" s="187">
        <f>N65+N66</f>
        <v>313390</v>
      </c>
      <c r="O64" s="187"/>
      <c r="P64" s="187"/>
      <c r="Q64" s="187"/>
      <c r="R64" s="187"/>
      <c r="S64" s="187">
        <f>S65+S66</f>
        <v>313390</v>
      </c>
      <c r="T64" s="187"/>
    </row>
    <row r="65" spans="1:20" s="208" customFormat="1" ht="35.25" customHeight="1">
      <c r="A65" s="207">
        <v>1</v>
      </c>
      <c r="B65" s="209" t="s">
        <v>21</v>
      </c>
      <c r="C65" s="186">
        <f>D65</f>
        <v>814</v>
      </c>
      <c r="D65" s="187">
        <v>814</v>
      </c>
      <c r="E65" s="187"/>
      <c r="F65" s="187"/>
      <c r="G65" s="187"/>
      <c r="H65" s="188">
        <v>77</v>
      </c>
      <c r="I65" s="187"/>
      <c r="J65" s="187"/>
      <c r="K65" s="187"/>
      <c r="L65" s="188">
        <v>5</v>
      </c>
      <c r="M65" s="188">
        <f>N65</f>
        <v>313390</v>
      </c>
      <c r="N65" s="188">
        <f>H65*D65*L65</f>
        <v>313390</v>
      </c>
      <c r="O65" s="188"/>
      <c r="P65" s="188"/>
      <c r="Q65" s="188"/>
      <c r="R65" s="188"/>
      <c r="S65" s="188">
        <f>M65</f>
        <v>313390</v>
      </c>
      <c r="T65" s="189"/>
    </row>
    <row r="66" spans="1:20" s="208" customFormat="1" ht="35.25" customHeight="1">
      <c r="A66" s="207">
        <v>2</v>
      </c>
      <c r="B66" s="209" t="s">
        <v>20</v>
      </c>
      <c r="C66" s="190"/>
      <c r="D66" s="190"/>
      <c r="E66" s="190"/>
      <c r="F66" s="190"/>
      <c r="G66" s="190"/>
      <c r="H66" s="190"/>
      <c r="I66" s="190"/>
      <c r="J66" s="190"/>
      <c r="K66" s="190"/>
      <c r="L66" s="191"/>
      <c r="M66" s="191"/>
      <c r="N66" s="191"/>
      <c r="O66" s="191"/>
      <c r="P66" s="191"/>
      <c r="Q66" s="191"/>
      <c r="R66" s="191"/>
      <c r="S66" s="191"/>
      <c r="T66" s="192"/>
    </row>
    <row r="67" spans="1:20" s="208" customFormat="1" ht="35.25" customHeight="1">
      <c r="A67" s="216" t="s">
        <v>6</v>
      </c>
      <c r="B67" s="217" t="s">
        <v>7</v>
      </c>
      <c r="C67" s="187">
        <f aca="true" t="shared" si="11" ref="C67:L67">C68</f>
        <v>417</v>
      </c>
      <c r="D67" s="187">
        <f t="shared" si="11"/>
        <v>0</v>
      </c>
      <c r="E67" s="187">
        <f t="shared" si="11"/>
        <v>0</v>
      </c>
      <c r="F67" s="187">
        <f t="shared" si="11"/>
        <v>199</v>
      </c>
      <c r="G67" s="187">
        <f t="shared" si="11"/>
        <v>218</v>
      </c>
      <c r="H67" s="187">
        <f t="shared" si="11"/>
        <v>0</v>
      </c>
      <c r="I67" s="187">
        <f t="shared" si="11"/>
        <v>0</v>
      </c>
      <c r="J67" s="187">
        <f t="shared" si="11"/>
        <v>0</v>
      </c>
      <c r="K67" s="187">
        <f t="shared" si="11"/>
        <v>0</v>
      </c>
      <c r="L67" s="187">
        <f t="shared" si="11"/>
        <v>0</v>
      </c>
      <c r="M67" s="187">
        <f>M68</f>
        <v>176890</v>
      </c>
      <c r="N67" s="187">
        <f aca="true" t="shared" si="12" ref="N67:T67">N68</f>
        <v>0</v>
      </c>
      <c r="O67" s="187">
        <f t="shared" si="12"/>
        <v>0</v>
      </c>
      <c r="P67" s="187">
        <f t="shared" si="12"/>
        <v>80750</v>
      </c>
      <c r="Q67" s="187">
        <f t="shared" si="12"/>
        <v>96140</v>
      </c>
      <c r="R67" s="187">
        <f t="shared" si="12"/>
        <v>0</v>
      </c>
      <c r="S67" s="187">
        <f t="shared" si="12"/>
        <v>176890</v>
      </c>
      <c r="T67" s="187">
        <f t="shared" si="12"/>
        <v>0</v>
      </c>
    </row>
    <row r="68" spans="1:20" s="208" customFormat="1" ht="35.25" customHeight="1">
      <c r="A68" s="216"/>
      <c r="B68" s="217" t="s">
        <v>13</v>
      </c>
      <c r="C68" s="187">
        <f>SUM(C69:C79)</f>
        <v>417</v>
      </c>
      <c r="D68" s="187">
        <f aca="true" t="shared" si="13" ref="D68:I68">SUM(D69:D79)</f>
        <v>0</v>
      </c>
      <c r="E68" s="187">
        <f t="shared" si="13"/>
        <v>0</v>
      </c>
      <c r="F68" s="187">
        <f t="shared" si="13"/>
        <v>199</v>
      </c>
      <c r="G68" s="187">
        <f t="shared" si="13"/>
        <v>218</v>
      </c>
      <c r="H68" s="187">
        <f t="shared" si="13"/>
        <v>0</v>
      </c>
      <c r="I68" s="187">
        <f t="shared" si="13"/>
        <v>0</v>
      </c>
      <c r="J68" s="187"/>
      <c r="K68" s="187"/>
      <c r="L68" s="187"/>
      <c r="M68" s="187">
        <f>SUM(M69:M79)</f>
        <v>176890</v>
      </c>
      <c r="N68" s="187"/>
      <c r="O68" s="187"/>
      <c r="P68" s="187">
        <f>SUM(P69:P79)</f>
        <v>80750</v>
      </c>
      <c r="Q68" s="187">
        <f>SUM(Q69:Q79)</f>
        <v>96140</v>
      </c>
      <c r="R68" s="187"/>
      <c r="S68" s="187">
        <f>SUM(S69:S79)</f>
        <v>176890</v>
      </c>
      <c r="T68" s="187"/>
    </row>
    <row r="69" spans="1:20" s="208" customFormat="1" ht="81" customHeight="1">
      <c r="A69" s="207">
        <v>1</v>
      </c>
      <c r="B69" s="31" t="s">
        <v>69</v>
      </c>
      <c r="C69" s="186">
        <f t="shared" si="6"/>
        <v>30</v>
      </c>
      <c r="D69" s="187"/>
      <c r="E69" s="187"/>
      <c r="F69" s="196">
        <v>15</v>
      </c>
      <c r="G69" s="196">
        <v>15</v>
      </c>
      <c r="H69" s="187"/>
      <c r="I69" s="187"/>
      <c r="J69" s="188">
        <v>85</v>
      </c>
      <c r="K69" s="188">
        <v>92</v>
      </c>
      <c r="L69" s="188">
        <v>2</v>
      </c>
      <c r="M69" s="188">
        <f>P69+Q69</f>
        <v>5310</v>
      </c>
      <c r="N69" s="188"/>
      <c r="O69" s="188"/>
      <c r="P69" s="188">
        <f>J69*F69*L69</f>
        <v>2550</v>
      </c>
      <c r="Q69" s="188">
        <f>K69*G69*L69</f>
        <v>2760</v>
      </c>
      <c r="R69" s="188"/>
      <c r="S69" s="188">
        <f>M69</f>
        <v>5310</v>
      </c>
      <c r="T69" s="222" t="s">
        <v>229</v>
      </c>
    </row>
    <row r="70" spans="1:20" s="208" customFormat="1" ht="35.25" customHeight="1">
      <c r="A70" s="207">
        <v>2</v>
      </c>
      <c r="B70" s="31" t="s">
        <v>70</v>
      </c>
      <c r="C70" s="186">
        <f t="shared" si="6"/>
        <v>11</v>
      </c>
      <c r="D70" s="187"/>
      <c r="E70" s="187"/>
      <c r="F70" s="196">
        <v>4</v>
      </c>
      <c r="G70" s="196">
        <v>7</v>
      </c>
      <c r="H70" s="187"/>
      <c r="I70" s="187"/>
      <c r="J70" s="188">
        <v>85</v>
      </c>
      <c r="K70" s="188">
        <v>92</v>
      </c>
      <c r="L70" s="188">
        <v>5</v>
      </c>
      <c r="M70" s="188">
        <f aca="true" t="shared" si="14" ref="M70:M79">P70+Q70</f>
        <v>4920</v>
      </c>
      <c r="N70" s="188"/>
      <c r="O70" s="188"/>
      <c r="P70" s="188">
        <f aca="true" t="shared" si="15" ref="P70:P79">J70*F70*L70</f>
        <v>1700</v>
      </c>
      <c r="Q70" s="188">
        <f aca="true" t="shared" si="16" ref="Q70:Q78">K70*G70*L70</f>
        <v>3220</v>
      </c>
      <c r="R70" s="188"/>
      <c r="S70" s="188">
        <f aca="true" t="shared" si="17" ref="S70:S79">M70</f>
        <v>4920</v>
      </c>
      <c r="T70" s="191"/>
    </row>
    <row r="71" spans="1:20" s="208" customFormat="1" ht="35.25" customHeight="1">
      <c r="A71" s="207">
        <v>3</v>
      </c>
      <c r="B71" s="31" t="s">
        <v>71</v>
      </c>
      <c r="C71" s="186">
        <f t="shared" si="6"/>
        <v>39</v>
      </c>
      <c r="D71" s="187"/>
      <c r="E71" s="187"/>
      <c r="F71" s="196">
        <v>17</v>
      </c>
      <c r="G71" s="196">
        <v>22</v>
      </c>
      <c r="H71" s="187"/>
      <c r="I71" s="187"/>
      <c r="J71" s="188">
        <v>85</v>
      </c>
      <c r="K71" s="188">
        <v>92</v>
      </c>
      <c r="L71" s="188">
        <v>5</v>
      </c>
      <c r="M71" s="188">
        <f t="shared" si="14"/>
        <v>17345</v>
      </c>
      <c r="N71" s="188"/>
      <c r="O71" s="188"/>
      <c r="P71" s="188">
        <f t="shared" si="15"/>
        <v>7225</v>
      </c>
      <c r="Q71" s="188">
        <f t="shared" si="16"/>
        <v>10120</v>
      </c>
      <c r="R71" s="188"/>
      <c r="S71" s="188">
        <f t="shared" si="17"/>
        <v>17345</v>
      </c>
      <c r="T71" s="191"/>
    </row>
    <row r="72" spans="1:20" s="208" customFormat="1" ht="35.25" customHeight="1">
      <c r="A72" s="207">
        <v>4</v>
      </c>
      <c r="B72" s="31" t="s">
        <v>72</v>
      </c>
      <c r="C72" s="186">
        <f t="shared" si="6"/>
        <v>18</v>
      </c>
      <c r="D72" s="187"/>
      <c r="E72" s="187"/>
      <c r="F72" s="196">
        <v>2</v>
      </c>
      <c r="G72" s="196">
        <v>16</v>
      </c>
      <c r="H72" s="187"/>
      <c r="I72" s="187"/>
      <c r="J72" s="188">
        <v>85</v>
      </c>
      <c r="K72" s="188">
        <v>92</v>
      </c>
      <c r="L72" s="188">
        <v>5</v>
      </c>
      <c r="M72" s="188">
        <f t="shared" si="14"/>
        <v>8210</v>
      </c>
      <c r="N72" s="188"/>
      <c r="O72" s="188"/>
      <c r="P72" s="188">
        <f t="shared" si="15"/>
        <v>850</v>
      </c>
      <c r="Q72" s="188">
        <f t="shared" si="16"/>
        <v>7360</v>
      </c>
      <c r="R72" s="188"/>
      <c r="S72" s="188">
        <f t="shared" si="17"/>
        <v>8210</v>
      </c>
      <c r="T72" s="191"/>
    </row>
    <row r="73" spans="1:20" s="208" customFormat="1" ht="35.25" customHeight="1">
      <c r="A73" s="207">
        <v>5</v>
      </c>
      <c r="B73" s="31" t="s">
        <v>73</v>
      </c>
      <c r="C73" s="186">
        <f t="shared" si="6"/>
        <v>20</v>
      </c>
      <c r="D73" s="187"/>
      <c r="E73" s="187"/>
      <c r="F73" s="196">
        <v>8</v>
      </c>
      <c r="G73" s="196">
        <v>12</v>
      </c>
      <c r="H73" s="187"/>
      <c r="I73" s="187"/>
      <c r="J73" s="188">
        <v>85</v>
      </c>
      <c r="K73" s="188">
        <v>92</v>
      </c>
      <c r="L73" s="188">
        <v>5</v>
      </c>
      <c r="M73" s="188">
        <f t="shared" si="14"/>
        <v>8920</v>
      </c>
      <c r="N73" s="188"/>
      <c r="O73" s="188"/>
      <c r="P73" s="188">
        <f t="shared" si="15"/>
        <v>3400</v>
      </c>
      <c r="Q73" s="188">
        <f t="shared" si="16"/>
        <v>5520</v>
      </c>
      <c r="R73" s="188"/>
      <c r="S73" s="188">
        <f t="shared" si="17"/>
        <v>8920</v>
      </c>
      <c r="T73" s="191"/>
    </row>
    <row r="74" spans="1:20" s="208" customFormat="1" ht="35.25" customHeight="1">
      <c r="A74" s="207">
        <v>6</v>
      </c>
      <c r="B74" s="31" t="s">
        <v>74</v>
      </c>
      <c r="C74" s="186">
        <f t="shared" si="6"/>
        <v>129</v>
      </c>
      <c r="D74" s="187"/>
      <c r="E74" s="187"/>
      <c r="F74" s="196">
        <v>87</v>
      </c>
      <c r="G74" s="196">
        <v>42</v>
      </c>
      <c r="H74" s="187"/>
      <c r="I74" s="187"/>
      <c r="J74" s="188">
        <v>85</v>
      </c>
      <c r="K74" s="188">
        <v>92</v>
      </c>
      <c r="L74" s="188">
        <v>5</v>
      </c>
      <c r="M74" s="188">
        <f t="shared" si="14"/>
        <v>56295</v>
      </c>
      <c r="N74" s="188"/>
      <c r="O74" s="188"/>
      <c r="P74" s="188">
        <f t="shared" si="15"/>
        <v>36975</v>
      </c>
      <c r="Q74" s="188">
        <f t="shared" si="16"/>
        <v>19320</v>
      </c>
      <c r="R74" s="188"/>
      <c r="S74" s="188">
        <f t="shared" si="17"/>
        <v>56295</v>
      </c>
      <c r="T74" s="191"/>
    </row>
    <row r="75" spans="1:20" s="208" customFormat="1" ht="35.25" customHeight="1">
      <c r="A75" s="207">
        <v>7</v>
      </c>
      <c r="B75" s="31" t="s">
        <v>75</v>
      </c>
      <c r="C75" s="186">
        <f t="shared" si="6"/>
        <v>29</v>
      </c>
      <c r="D75" s="187"/>
      <c r="E75" s="187"/>
      <c r="F75" s="196">
        <v>11</v>
      </c>
      <c r="G75" s="196">
        <v>18</v>
      </c>
      <c r="H75" s="187"/>
      <c r="I75" s="187"/>
      <c r="J75" s="188">
        <v>85</v>
      </c>
      <c r="K75" s="188">
        <v>92</v>
      </c>
      <c r="L75" s="188">
        <v>5</v>
      </c>
      <c r="M75" s="188">
        <f t="shared" si="14"/>
        <v>12955</v>
      </c>
      <c r="N75" s="188"/>
      <c r="O75" s="188"/>
      <c r="P75" s="188">
        <f t="shared" si="15"/>
        <v>4675</v>
      </c>
      <c r="Q75" s="188">
        <f t="shared" si="16"/>
        <v>8280</v>
      </c>
      <c r="R75" s="188"/>
      <c r="S75" s="188">
        <f t="shared" si="17"/>
        <v>12955</v>
      </c>
      <c r="T75" s="191"/>
    </row>
    <row r="76" spans="1:20" s="208" customFormat="1" ht="35.25" customHeight="1">
      <c r="A76" s="207">
        <v>8</v>
      </c>
      <c r="B76" s="31" t="s">
        <v>167</v>
      </c>
      <c r="C76" s="186">
        <f t="shared" si="6"/>
        <v>32</v>
      </c>
      <c r="D76" s="187"/>
      <c r="E76" s="187"/>
      <c r="F76" s="196">
        <v>8</v>
      </c>
      <c r="G76" s="196">
        <v>24</v>
      </c>
      <c r="H76" s="187"/>
      <c r="I76" s="187"/>
      <c r="J76" s="188">
        <v>85</v>
      </c>
      <c r="K76" s="188">
        <v>92</v>
      </c>
      <c r="L76" s="188">
        <v>5</v>
      </c>
      <c r="M76" s="188">
        <f t="shared" si="14"/>
        <v>14440</v>
      </c>
      <c r="N76" s="188"/>
      <c r="O76" s="188"/>
      <c r="P76" s="188">
        <f t="shared" si="15"/>
        <v>3400</v>
      </c>
      <c r="Q76" s="188">
        <f t="shared" si="16"/>
        <v>11040</v>
      </c>
      <c r="R76" s="188"/>
      <c r="S76" s="188">
        <f t="shared" si="17"/>
        <v>14440</v>
      </c>
      <c r="T76" s="191"/>
    </row>
    <row r="77" spans="1:20" s="208" customFormat="1" ht="35.25" customHeight="1">
      <c r="A77" s="207">
        <v>9</v>
      </c>
      <c r="B77" s="31" t="s">
        <v>76</v>
      </c>
      <c r="C77" s="186">
        <f t="shared" si="6"/>
        <v>35</v>
      </c>
      <c r="D77" s="187"/>
      <c r="E77" s="187"/>
      <c r="F77" s="196">
        <v>16</v>
      </c>
      <c r="G77" s="196">
        <v>19</v>
      </c>
      <c r="H77" s="187"/>
      <c r="I77" s="187"/>
      <c r="J77" s="188">
        <v>85</v>
      </c>
      <c r="K77" s="188">
        <v>92</v>
      </c>
      <c r="L77" s="188">
        <v>5</v>
      </c>
      <c r="M77" s="188">
        <f t="shared" si="14"/>
        <v>15540</v>
      </c>
      <c r="N77" s="188"/>
      <c r="O77" s="188"/>
      <c r="P77" s="188">
        <f t="shared" si="15"/>
        <v>6800</v>
      </c>
      <c r="Q77" s="188">
        <f t="shared" si="16"/>
        <v>8740</v>
      </c>
      <c r="R77" s="188"/>
      <c r="S77" s="188">
        <f t="shared" si="17"/>
        <v>15540</v>
      </c>
      <c r="T77" s="191"/>
    </row>
    <row r="78" spans="1:20" s="208" customFormat="1" ht="35.25" customHeight="1">
      <c r="A78" s="207">
        <v>10</v>
      </c>
      <c r="B78" s="31" t="s">
        <v>77</v>
      </c>
      <c r="C78" s="186">
        <f t="shared" si="6"/>
        <v>51</v>
      </c>
      <c r="D78" s="187"/>
      <c r="E78" s="187"/>
      <c r="F78" s="196">
        <v>29</v>
      </c>
      <c r="G78" s="196">
        <v>22</v>
      </c>
      <c r="H78" s="187"/>
      <c r="I78" s="187"/>
      <c r="J78" s="188">
        <v>85</v>
      </c>
      <c r="K78" s="188">
        <v>92</v>
      </c>
      <c r="L78" s="188">
        <v>5</v>
      </c>
      <c r="M78" s="188">
        <f t="shared" si="14"/>
        <v>22445</v>
      </c>
      <c r="N78" s="188"/>
      <c r="O78" s="188"/>
      <c r="P78" s="188">
        <f t="shared" si="15"/>
        <v>12325</v>
      </c>
      <c r="Q78" s="188">
        <f t="shared" si="16"/>
        <v>10120</v>
      </c>
      <c r="R78" s="188"/>
      <c r="S78" s="188">
        <f t="shared" si="17"/>
        <v>22445</v>
      </c>
      <c r="T78" s="191"/>
    </row>
    <row r="79" spans="1:20" s="208" customFormat="1" ht="35.25" customHeight="1">
      <c r="A79" s="207">
        <v>11</v>
      </c>
      <c r="B79" s="31" t="s">
        <v>78</v>
      </c>
      <c r="C79" s="186">
        <f t="shared" si="6"/>
        <v>23</v>
      </c>
      <c r="D79" s="187"/>
      <c r="E79" s="187"/>
      <c r="F79" s="196">
        <v>2</v>
      </c>
      <c r="G79" s="196">
        <v>21</v>
      </c>
      <c r="H79" s="187"/>
      <c r="I79" s="187"/>
      <c r="J79" s="188">
        <v>85</v>
      </c>
      <c r="K79" s="188">
        <v>92</v>
      </c>
      <c r="L79" s="188">
        <v>5</v>
      </c>
      <c r="M79" s="188">
        <f t="shared" si="14"/>
        <v>10510</v>
      </c>
      <c r="N79" s="188"/>
      <c r="O79" s="188"/>
      <c r="P79" s="188">
        <f t="shared" si="15"/>
        <v>850</v>
      </c>
      <c r="Q79" s="188">
        <f>K79*G79*L79</f>
        <v>9660</v>
      </c>
      <c r="R79" s="188"/>
      <c r="S79" s="188">
        <f t="shared" si="17"/>
        <v>10510</v>
      </c>
      <c r="T79" s="191"/>
    </row>
    <row r="81" spans="2:20" ht="35.25" customHeight="1">
      <c r="B81" s="246"/>
      <c r="C81" s="246"/>
      <c r="D81" s="246"/>
      <c r="E81" s="212"/>
      <c r="F81" s="212"/>
      <c r="G81" s="212"/>
      <c r="H81" s="212"/>
      <c r="I81" s="212"/>
      <c r="M81" s="247"/>
      <c r="N81" s="247"/>
      <c r="O81" s="247"/>
      <c r="P81" s="247"/>
      <c r="Q81" s="247"/>
      <c r="R81" s="247"/>
      <c r="S81" s="247"/>
      <c r="T81" s="247"/>
    </row>
    <row r="82" spans="13:20" ht="35.25" customHeight="1">
      <c r="M82" s="246"/>
      <c r="N82" s="246"/>
      <c r="O82" s="246"/>
      <c r="P82" s="246"/>
      <c r="Q82" s="246"/>
      <c r="R82" s="246"/>
      <c r="S82" s="246"/>
      <c r="T82" s="246"/>
    </row>
    <row r="83" spans="13:20" ht="35.25" customHeight="1">
      <c r="M83" s="246"/>
      <c r="N83" s="246"/>
      <c r="O83" s="246"/>
      <c r="P83" s="246"/>
      <c r="Q83" s="246"/>
      <c r="R83" s="246"/>
      <c r="S83" s="246"/>
      <c r="T83" s="246"/>
    </row>
    <row r="85" ht="35.25" customHeight="1">
      <c r="B85" s="212"/>
    </row>
    <row r="86" spans="2:6" ht="35.25" customHeight="1">
      <c r="B86" s="213"/>
      <c r="C86" s="212"/>
      <c r="D86" s="212"/>
      <c r="E86" s="212"/>
      <c r="F86" s="212"/>
    </row>
    <row r="87" spans="1:11" ht="35.25" customHeight="1">
      <c r="A87" s="214"/>
      <c r="B87" s="212"/>
      <c r="C87" s="212"/>
      <c r="D87" s="212"/>
      <c r="E87" s="212"/>
      <c r="F87" s="212"/>
      <c r="G87" s="212"/>
      <c r="H87" s="212"/>
      <c r="I87" s="212"/>
      <c r="K87" s="214"/>
    </row>
    <row r="88" ht="35.25" customHeight="1">
      <c r="K88" s="210"/>
    </row>
    <row r="89" ht="35.25" customHeight="1">
      <c r="K89" s="210"/>
    </row>
  </sheetData>
  <sheetProtection/>
  <mergeCells count="23">
    <mergeCell ref="M83:T83"/>
    <mergeCell ref="M82:T82"/>
    <mergeCell ref="M81:T81"/>
    <mergeCell ref="B81:D81"/>
    <mergeCell ref="C8:C9"/>
    <mergeCell ref="N8:Q8"/>
    <mergeCell ref="T7:T9"/>
    <mergeCell ref="A1:C1"/>
    <mergeCell ref="A5:T5"/>
    <mergeCell ref="R7:R9"/>
    <mergeCell ref="S7:S9"/>
    <mergeCell ref="R6:T6"/>
    <mergeCell ref="H8:K8"/>
    <mergeCell ref="A4:T4"/>
    <mergeCell ref="C7:G7"/>
    <mergeCell ref="M8:M9"/>
    <mergeCell ref="A2:C2"/>
    <mergeCell ref="A7:A9"/>
    <mergeCell ref="B7:B9"/>
    <mergeCell ref="D8:G8"/>
    <mergeCell ref="H7:K7"/>
    <mergeCell ref="L7:L9"/>
    <mergeCell ref="M7:Q7"/>
  </mergeCells>
  <printOptions/>
  <pageMargins left="0.24" right="0.16" top="0.31" bottom="0.2" header="0.31496062992125984" footer="0.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7"/>
  <sheetViews>
    <sheetView zoomScalePageLayoutView="0" workbookViewId="0" topLeftCell="A2">
      <selection activeCell="E7" sqref="E7"/>
    </sheetView>
  </sheetViews>
  <sheetFormatPr defaultColWidth="9.00390625" defaultRowHeight="15.75"/>
  <cols>
    <col min="1" max="1" width="4.25390625" style="90" customWidth="1"/>
    <col min="2" max="2" width="29.75390625" style="1" customWidth="1"/>
    <col min="3" max="3" width="7.75390625" style="1" customWidth="1"/>
    <col min="4" max="4" width="6.125" style="1" customWidth="1"/>
    <col min="5" max="6" width="7.125" style="1" customWidth="1"/>
    <col min="7" max="7" width="6.875" style="1" customWidth="1"/>
    <col min="8" max="11" width="5.75390625" style="1" customWidth="1"/>
    <col min="12" max="12" width="5.625" style="1" customWidth="1"/>
    <col min="13" max="19" width="11.375" style="1" customWidth="1"/>
    <col min="20" max="20" width="8.25390625" style="1" customWidth="1"/>
    <col min="21" max="16384" width="9.00390625" style="1" customWidth="1"/>
  </cols>
  <sheetData>
    <row r="1" spans="1:3" s="137" customFormat="1" ht="41.25" customHeight="1" hidden="1">
      <c r="A1" s="261" t="s">
        <v>168</v>
      </c>
      <c r="B1" s="262"/>
      <c r="C1" s="262"/>
    </row>
    <row r="2" spans="1:25" s="137" customFormat="1" ht="41.25" customHeight="1">
      <c r="A2" s="263" t="s">
        <v>215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V2" s="138"/>
      <c r="W2" s="138"/>
      <c r="X2" s="138"/>
      <c r="Y2" s="138"/>
    </row>
    <row r="3" spans="1:25" s="137" customFormat="1" ht="17.25" customHeight="1" hidden="1">
      <c r="A3" s="264" t="s">
        <v>216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138"/>
      <c r="V3" s="138"/>
      <c r="W3" s="138"/>
      <c r="X3" s="138"/>
      <c r="Y3" s="138"/>
    </row>
    <row r="4" spans="1:20" s="137" customFormat="1" ht="18" customHeight="1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  <c r="N4" s="141"/>
      <c r="O4" s="141"/>
      <c r="P4" s="141"/>
      <c r="Q4" s="141"/>
      <c r="R4" s="265" t="s">
        <v>11</v>
      </c>
      <c r="S4" s="265"/>
      <c r="T4" s="265"/>
    </row>
    <row r="5" spans="1:20" s="137" customFormat="1" ht="30.75" customHeight="1">
      <c r="A5" s="142"/>
      <c r="B5" s="143"/>
      <c r="C5" s="266" t="s">
        <v>169</v>
      </c>
      <c r="D5" s="267"/>
      <c r="E5" s="267"/>
      <c r="F5" s="267"/>
      <c r="G5" s="268"/>
      <c r="H5" s="266" t="s">
        <v>170</v>
      </c>
      <c r="I5" s="267"/>
      <c r="J5" s="267"/>
      <c r="K5" s="268"/>
      <c r="L5" s="269" t="s">
        <v>0</v>
      </c>
      <c r="M5" s="272" t="s">
        <v>179</v>
      </c>
      <c r="N5" s="273"/>
      <c r="O5" s="273"/>
      <c r="P5" s="273"/>
      <c r="Q5" s="274"/>
      <c r="R5" s="249" t="s">
        <v>214</v>
      </c>
      <c r="S5" s="249" t="s">
        <v>173</v>
      </c>
      <c r="T5" s="254" t="s">
        <v>89</v>
      </c>
    </row>
    <row r="6" spans="1:20" s="145" customFormat="1" ht="19.5" customHeight="1">
      <c r="A6" s="248" t="s">
        <v>83</v>
      </c>
      <c r="B6" s="257" t="s">
        <v>15</v>
      </c>
      <c r="C6" s="248" t="s">
        <v>165</v>
      </c>
      <c r="D6" s="248" t="s">
        <v>180</v>
      </c>
      <c r="E6" s="248"/>
      <c r="F6" s="248"/>
      <c r="G6" s="248"/>
      <c r="H6" s="258" t="s">
        <v>181</v>
      </c>
      <c r="I6" s="259"/>
      <c r="J6" s="259"/>
      <c r="K6" s="260"/>
      <c r="L6" s="270"/>
      <c r="M6" s="248" t="s">
        <v>1</v>
      </c>
      <c r="N6" s="144"/>
      <c r="O6" s="144"/>
      <c r="P6" s="144"/>
      <c r="Q6" s="144"/>
      <c r="R6" s="250"/>
      <c r="S6" s="250"/>
      <c r="T6" s="255"/>
    </row>
    <row r="7" spans="1:20" s="145" customFormat="1" ht="54.75" customHeight="1">
      <c r="A7" s="248"/>
      <c r="B7" s="257"/>
      <c r="C7" s="248"/>
      <c r="D7" s="146" t="s">
        <v>10</v>
      </c>
      <c r="E7" s="146" t="s">
        <v>182</v>
      </c>
      <c r="F7" s="146" t="s">
        <v>183</v>
      </c>
      <c r="G7" s="146" t="s">
        <v>184</v>
      </c>
      <c r="H7" s="146" t="s">
        <v>10</v>
      </c>
      <c r="I7" s="146" t="s">
        <v>171</v>
      </c>
      <c r="J7" s="146" t="s">
        <v>12</v>
      </c>
      <c r="K7" s="146" t="s">
        <v>184</v>
      </c>
      <c r="L7" s="271"/>
      <c r="M7" s="248"/>
      <c r="N7" s="146" t="s">
        <v>10</v>
      </c>
      <c r="O7" s="146" t="s">
        <v>172</v>
      </c>
      <c r="P7" s="146" t="s">
        <v>12</v>
      </c>
      <c r="Q7" s="146" t="s">
        <v>184</v>
      </c>
      <c r="R7" s="251"/>
      <c r="S7" s="251"/>
      <c r="T7" s="256"/>
    </row>
    <row r="8" spans="1:21" s="151" customFormat="1" ht="19.5" customHeight="1">
      <c r="A8" s="147" t="s">
        <v>4</v>
      </c>
      <c r="B8" s="147" t="s">
        <v>5</v>
      </c>
      <c r="C8" s="148">
        <v>1</v>
      </c>
      <c r="D8" s="149">
        <v>2</v>
      </c>
      <c r="E8" s="149">
        <v>3</v>
      </c>
      <c r="F8" s="149">
        <v>4</v>
      </c>
      <c r="G8" s="149">
        <v>5</v>
      </c>
      <c r="H8" s="149">
        <v>6</v>
      </c>
      <c r="I8" s="148">
        <v>7</v>
      </c>
      <c r="J8" s="148">
        <v>8</v>
      </c>
      <c r="K8" s="148">
        <v>9</v>
      </c>
      <c r="L8" s="148">
        <v>10</v>
      </c>
      <c r="M8" s="148" t="s">
        <v>218</v>
      </c>
      <c r="N8" s="148" t="s">
        <v>220</v>
      </c>
      <c r="O8" s="148" t="s">
        <v>221</v>
      </c>
      <c r="P8" s="148" t="s">
        <v>222</v>
      </c>
      <c r="Q8" s="148" t="s">
        <v>223</v>
      </c>
      <c r="R8" s="148">
        <v>16</v>
      </c>
      <c r="S8" s="148" t="s">
        <v>219</v>
      </c>
      <c r="T8" s="148">
        <v>18</v>
      </c>
      <c r="U8" s="150"/>
    </row>
    <row r="9" spans="1:20" s="159" customFormat="1" ht="23.25" customHeight="1">
      <c r="A9" s="152"/>
      <c r="B9" s="153" t="s">
        <v>166</v>
      </c>
      <c r="C9" s="154">
        <f>C10+C65</f>
        <v>24512</v>
      </c>
      <c r="D9" s="154">
        <f>D10+D65</f>
        <v>814</v>
      </c>
      <c r="E9" s="154">
        <f>E10+E65</f>
        <v>12475</v>
      </c>
      <c r="F9" s="154">
        <f>F10+F65</f>
        <v>8847</v>
      </c>
      <c r="G9" s="154">
        <f>G10+G65</f>
        <v>2376</v>
      </c>
      <c r="H9" s="155"/>
      <c r="I9" s="156"/>
      <c r="J9" s="156"/>
      <c r="K9" s="156"/>
      <c r="L9" s="156"/>
      <c r="M9" s="157">
        <f aca="true" t="shared" si="0" ref="M9:S9">M10+M66</f>
        <v>8774898</v>
      </c>
      <c r="N9" s="157">
        <f t="shared" si="0"/>
        <v>62678</v>
      </c>
      <c r="O9" s="157">
        <f t="shared" si="0"/>
        <v>3867250</v>
      </c>
      <c r="P9" s="157">
        <f t="shared" si="0"/>
        <v>3756150</v>
      </c>
      <c r="Q9" s="157">
        <f t="shared" si="0"/>
        <v>1088820</v>
      </c>
      <c r="R9" s="158">
        <f t="shared" si="0"/>
        <v>96592.5</v>
      </c>
      <c r="S9" s="158">
        <f t="shared" si="0"/>
        <v>8678305.5</v>
      </c>
      <c r="T9" s="154"/>
    </row>
    <row r="10" spans="1:20" s="165" customFormat="1" ht="15" customHeight="1">
      <c r="A10" s="160" t="s">
        <v>2</v>
      </c>
      <c r="B10" s="161" t="s">
        <v>3</v>
      </c>
      <c r="C10" s="162">
        <f>C11+C31+C62</f>
        <v>24095</v>
      </c>
      <c r="D10" s="162">
        <f>D11+D31+D62</f>
        <v>814</v>
      </c>
      <c r="E10" s="162">
        <f>E11+E31+E62</f>
        <v>12475</v>
      </c>
      <c r="F10" s="162">
        <f>F11+F31+F62</f>
        <v>8648</v>
      </c>
      <c r="G10" s="162">
        <f>G11+G31+G62</f>
        <v>2158</v>
      </c>
      <c r="H10" s="162">
        <v>77</v>
      </c>
      <c r="I10" s="162">
        <v>62</v>
      </c>
      <c r="J10" s="162">
        <v>85</v>
      </c>
      <c r="K10" s="162">
        <v>92</v>
      </c>
      <c r="L10" s="162"/>
      <c r="M10" s="163">
        <f aca="true" t="shared" si="1" ref="M10:S10">M11+M31+M62</f>
        <v>8598008</v>
      </c>
      <c r="N10" s="163">
        <f t="shared" si="1"/>
        <v>62678</v>
      </c>
      <c r="O10" s="163">
        <f t="shared" si="1"/>
        <v>3867250</v>
      </c>
      <c r="P10" s="163">
        <f t="shared" si="1"/>
        <v>3675400</v>
      </c>
      <c r="Q10" s="163">
        <f t="shared" si="1"/>
        <v>992680</v>
      </c>
      <c r="R10" s="164">
        <f t="shared" si="1"/>
        <v>96592.5</v>
      </c>
      <c r="S10" s="164">
        <f t="shared" si="1"/>
        <v>8501415.5</v>
      </c>
      <c r="T10" s="162"/>
    </row>
    <row r="11" spans="1:20" s="165" customFormat="1" ht="15" customHeight="1">
      <c r="A11" s="160" t="s">
        <v>4</v>
      </c>
      <c r="B11" s="161" t="s">
        <v>8</v>
      </c>
      <c r="C11" s="162">
        <f>SUM(C12:C30)</f>
        <v>12475</v>
      </c>
      <c r="D11" s="162"/>
      <c r="E11" s="162">
        <f>SUM(E12:E30)</f>
        <v>12475</v>
      </c>
      <c r="F11" s="162"/>
      <c r="G11" s="162"/>
      <c r="H11" s="162"/>
      <c r="I11" s="162"/>
      <c r="J11" s="162"/>
      <c r="K11" s="162"/>
      <c r="L11" s="162"/>
      <c r="M11" s="162">
        <f>SUM(M12:M30)</f>
        <v>3867250</v>
      </c>
      <c r="N11" s="162"/>
      <c r="O11" s="162">
        <f>SUM(O12:O30)</f>
        <v>3867250</v>
      </c>
      <c r="P11" s="162"/>
      <c r="Q11" s="162"/>
      <c r="R11" s="162">
        <f>SUM(R12:R30)</f>
        <v>73005</v>
      </c>
      <c r="S11" s="162">
        <f>SUM(S12:S30)</f>
        <v>3794245</v>
      </c>
      <c r="T11" s="162"/>
    </row>
    <row r="12" spans="1:20" s="171" customFormat="1" ht="27.75" customHeight="1">
      <c r="A12" s="166">
        <v>1</v>
      </c>
      <c r="B12" s="167" t="s">
        <v>53</v>
      </c>
      <c r="C12" s="168">
        <f aca="true" t="shared" si="2" ref="C12:C30">D12+E12+F12+G12</f>
        <v>487</v>
      </c>
      <c r="D12" s="162"/>
      <c r="E12" s="3">
        <v>487</v>
      </c>
      <c r="F12" s="162"/>
      <c r="G12" s="162"/>
      <c r="H12" s="162"/>
      <c r="I12" s="169">
        <v>62</v>
      </c>
      <c r="J12" s="162"/>
      <c r="K12" s="162"/>
      <c r="L12" s="170">
        <v>5</v>
      </c>
      <c r="M12" s="170">
        <f>O12</f>
        <v>150970</v>
      </c>
      <c r="N12" s="170"/>
      <c r="O12" s="170">
        <f>E12*I12*L12</f>
        <v>150970</v>
      </c>
      <c r="P12" s="170"/>
      <c r="Q12" s="170"/>
      <c r="R12" s="170">
        <v>4650</v>
      </c>
      <c r="S12" s="170">
        <f>M12-R12</f>
        <v>146320</v>
      </c>
      <c r="T12" s="170"/>
    </row>
    <row r="13" spans="1:20" s="171" customFormat="1" ht="27.75" customHeight="1">
      <c r="A13" s="166">
        <v>2</v>
      </c>
      <c r="B13" s="167" t="s">
        <v>54</v>
      </c>
      <c r="C13" s="168">
        <f t="shared" si="2"/>
        <v>416</v>
      </c>
      <c r="D13" s="162"/>
      <c r="E13" s="3">
        <v>416</v>
      </c>
      <c r="F13" s="162"/>
      <c r="G13" s="162"/>
      <c r="H13" s="162"/>
      <c r="I13" s="169">
        <v>62</v>
      </c>
      <c r="J13" s="162"/>
      <c r="K13" s="162"/>
      <c r="L13" s="170">
        <v>5</v>
      </c>
      <c r="M13" s="170">
        <f aca="true" t="shared" si="3" ref="M13:M30">O13</f>
        <v>128960</v>
      </c>
      <c r="N13" s="170"/>
      <c r="O13" s="170">
        <f aca="true" t="shared" si="4" ref="O13:O30">E13*I13*L13</f>
        <v>128960</v>
      </c>
      <c r="P13" s="170"/>
      <c r="Q13" s="170"/>
      <c r="R13" s="170">
        <v>1240</v>
      </c>
      <c r="S13" s="170">
        <f aca="true" t="shared" si="5" ref="S13:S30">M13-R13</f>
        <v>127720</v>
      </c>
      <c r="T13" s="170"/>
    </row>
    <row r="14" spans="1:20" s="171" customFormat="1" ht="27.75" customHeight="1">
      <c r="A14" s="166">
        <v>3</v>
      </c>
      <c r="B14" s="167" t="s">
        <v>55</v>
      </c>
      <c r="C14" s="168">
        <f t="shared" si="2"/>
        <v>421</v>
      </c>
      <c r="D14" s="162"/>
      <c r="E14" s="3">
        <v>421</v>
      </c>
      <c r="F14" s="162"/>
      <c r="G14" s="162"/>
      <c r="H14" s="162"/>
      <c r="I14" s="169">
        <v>62</v>
      </c>
      <c r="J14" s="162"/>
      <c r="K14" s="162"/>
      <c r="L14" s="170">
        <v>5</v>
      </c>
      <c r="M14" s="170">
        <f t="shared" si="3"/>
        <v>130510</v>
      </c>
      <c r="N14" s="170"/>
      <c r="O14" s="170">
        <f t="shared" si="4"/>
        <v>130510</v>
      </c>
      <c r="P14" s="170"/>
      <c r="Q14" s="170"/>
      <c r="R14" s="170">
        <v>3100</v>
      </c>
      <c r="S14" s="170">
        <f t="shared" si="5"/>
        <v>127410</v>
      </c>
      <c r="T14" s="170"/>
    </row>
    <row r="15" spans="1:20" s="171" customFormat="1" ht="27.75" customHeight="1">
      <c r="A15" s="166">
        <v>4</v>
      </c>
      <c r="B15" s="167" t="s">
        <v>57</v>
      </c>
      <c r="C15" s="168">
        <f>D15+E15+F15+G15</f>
        <v>460</v>
      </c>
      <c r="D15" s="162"/>
      <c r="E15" s="3">
        <v>460</v>
      </c>
      <c r="F15" s="162"/>
      <c r="G15" s="162"/>
      <c r="H15" s="162"/>
      <c r="I15" s="169">
        <v>62</v>
      </c>
      <c r="J15" s="162"/>
      <c r="K15" s="162"/>
      <c r="L15" s="170">
        <v>5</v>
      </c>
      <c r="M15" s="170">
        <f t="shared" si="3"/>
        <v>142600</v>
      </c>
      <c r="N15" s="170"/>
      <c r="O15" s="170">
        <f t="shared" si="4"/>
        <v>142600</v>
      </c>
      <c r="P15" s="170"/>
      <c r="Q15" s="170"/>
      <c r="R15" s="170">
        <v>2635</v>
      </c>
      <c r="S15" s="170">
        <f t="shared" si="5"/>
        <v>139965</v>
      </c>
      <c r="T15" s="170"/>
    </row>
    <row r="16" spans="1:20" s="171" customFormat="1" ht="27.75" customHeight="1">
      <c r="A16" s="166">
        <v>5</v>
      </c>
      <c r="B16" s="167" t="s">
        <v>56</v>
      </c>
      <c r="C16" s="168">
        <f>D16+E16+F16+G16</f>
        <v>615</v>
      </c>
      <c r="D16" s="162"/>
      <c r="E16" s="3">
        <v>615</v>
      </c>
      <c r="F16" s="162"/>
      <c r="G16" s="162"/>
      <c r="H16" s="162"/>
      <c r="I16" s="169">
        <v>62</v>
      </c>
      <c r="J16" s="162"/>
      <c r="K16" s="162"/>
      <c r="L16" s="170">
        <v>5</v>
      </c>
      <c r="M16" s="170">
        <f t="shared" si="3"/>
        <v>190650</v>
      </c>
      <c r="N16" s="170"/>
      <c r="O16" s="170">
        <f t="shared" si="4"/>
        <v>190650</v>
      </c>
      <c r="P16" s="170"/>
      <c r="Q16" s="170"/>
      <c r="R16" s="170">
        <v>3565</v>
      </c>
      <c r="S16" s="170">
        <f t="shared" si="5"/>
        <v>187085</v>
      </c>
      <c r="T16" s="170"/>
    </row>
    <row r="17" spans="1:20" s="171" customFormat="1" ht="27.75" customHeight="1">
      <c r="A17" s="166">
        <v>6</v>
      </c>
      <c r="B17" s="167" t="s">
        <v>58</v>
      </c>
      <c r="C17" s="168">
        <f t="shared" si="2"/>
        <v>537</v>
      </c>
      <c r="D17" s="162"/>
      <c r="E17" s="3">
        <v>537</v>
      </c>
      <c r="F17" s="162"/>
      <c r="G17" s="162"/>
      <c r="H17" s="162"/>
      <c r="I17" s="169">
        <v>62</v>
      </c>
      <c r="J17" s="162"/>
      <c r="K17" s="162"/>
      <c r="L17" s="170">
        <v>5</v>
      </c>
      <c r="M17" s="170">
        <f t="shared" si="3"/>
        <v>166470</v>
      </c>
      <c r="N17" s="170"/>
      <c r="O17" s="170">
        <f t="shared" si="4"/>
        <v>166470</v>
      </c>
      <c r="P17" s="170"/>
      <c r="Q17" s="170"/>
      <c r="R17" s="170">
        <v>3875</v>
      </c>
      <c r="S17" s="170">
        <f t="shared" si="5"/>
        <v>162595</v>
      </c>
      <c r="T17" s="170"/>
    </row>
    <row r="18" spans="1:20" s="171" customFormat="1" ht="27.75" customHeight="1">
      <c r="A18" s="166">
        <v>7</v>
      </c>
      <c r="B18" s="167" t="s">
        <v>59</v>
      </c>
      <c r="C18" s="168">
        <f t="shared" si="2"/>
        <v>766</v>
      </c>
      <c r="D18" s="162"/>
      <c r="E18" s="3">
        <v>766</v>
      </c>
      <c r="F18" s="162"/>
      <c r="G18" s="162"/>
      <c r="H18" s="162"/>
      <c r="I18" s="169">
        <v>62</v>
      </c>
      <c r="J18" s="162"/>
      <c r="K18" s="162"/>
      <c r="L18" s="170">
        <v>5</v>
      </c>
      <c r="M18" s="170">
        <f t="shared" si="3"/>
        <v>237460</v>
      </c>
      <c r="N18" s="170"/>
      <c r="O18" s="170">
        <f t="shared" si="4"/>
        <v>237460</v>
      </c>
      <c r="P18" s="170"/>
      <c r="Q18" s="170"/>
      <c r="R18" s="170">
        <v>5580</v>
      </c>
      <c r="S18" s="170">
        <f t="shared" si="5"/>
        <v>231880</v>
      </c>
      <c r="T18" s="170"/>
    </row>
    <row r="19" spans="1:20" s="171" customFormat="1" ht="27.75" customHeight="1">
      <c r="A19" s="166">
        <v>8</v>
      </c>
      <c r="B19" s="167" t="s">
        <v>174</v>
      </c>
      <c r="C19" s="168">
        <f t="shared" si="2"/>
        <v>927</v>
      </c>
      <c r="D19" s="162"/>
      <c r="E19" s="3">
        <v>927</v>
      </c>
      <c r="F19" s="162"/>
      <c r="G19" s="162"/>
      <c r="H19" s="162"/>
      <c r="I19" s="169">
        <v>62</v>
      </c>
      <c r="J19" s="162"/>
      <c r="K19" s="162"/>
      <c r="L19" s="170">
        <v>5</v>
      </c>
      <c r="M19" s="170">
        <f t="shared" si="3"/>
        <v>287370</v>
      </c>
      <c r="N19" s="170"/>
      <c r="O19" s="170">
        <f t="shared" si="4"/>
        <v>287370</v>
      </c>
      <c r="P19" s="170"/>
      <c r="Q19" s="170"/>
      <c r="R19" s="170">
        <v>7905</v>
      </c>
      <c r="S19" s="170">
        <f t="shared" si="5"/>
        <v>279465</v>
      </c>
      <c r="T19" s="170"/>
    </row>
    <row r="20" spans="1:20" s="171" customFormat="1" ht="27.75" customHeight="1">
      <c r="A20" s="166">
        <v>9</v>
      </c>
      <c r="B20" s="167" t="s">
        <v>60</v>
      </c>
      <c r="C20" s="168">
        <f t="shared" si="2"/>
        <v>183</v>
      </c>
      <c r="D20" s="162"/>
      <c r="E20" s="3">
        <v>183</v>
      </c>
      <c r="F20" s="162"/>
      <c r="G20" s="162"/>
      <c r="H20" s="162"/>
      <c r="I20" s="169">
        <v>62</v>
      </c>
      <c r="J20" s="162"/>
      <c r="K20" s="162"/>
      <c r="L20" s="170">
        <v>5</v>
      </c>
      <c r="M20" s="170">
        <f t="shared" si="3"/>
        <v>56730</v>
      </c>
      <c r="N20" s="170"/>
      <c r="O20" s="170">
        <f t="shared" si="4"/>
        <v>56730</v>
      </c>
      <c r="P20" s="170"/>
      <c r="Q20" s="170"/>
      <c r="R20" s="170">
        <v>2015</v>
      </c>
      <c r="S20" s="170">
        <f t="shared" si="5"/>
        <v>54715</v>
      </c>
      <c r="T20" s="170"/>
    </row>
    <row r="21" spans="1:20" s="171" customFormat="1" ht="27.75" customHeight="1">
      <c r="A21" s="166">
        <v>10</v>
      </c>
      <c r="B21" s="167" t="s">
        <v>175</v>
      </c>
      <c r="C21" s="168">
        <f t="shared" si="2"/>
        <v>1001</v>
      </c>
      <c r="D21" s="162"/>
      <c r="E21" s="3">
        <v>1001</v>
      </c>
      <c r="F21" s="162"/>
      <c r="G21" s="162"/>
      <c r="H21" s="162"/>
      <c r="I21" s="169">
        <v>62</v>
      </c>
      <c r="J21" s="162"/>
      <c r="K21" s="162"/>
      <c r="L21" s="170">
        <v>5</v>
      </c>
      <c r="M21" s="170">
        <f t="shared" si="3"/>
        <v>310310</v>
      </c>
      <c r="N21" s="170"/>
      <c r="O21" s="170">
        <f t="shared" si="4"/>
        <v>310310</v>
      </c>
      <c r="P21" s="170"/>
      <c r="Q21" s="170"/>
      <c r="R21" s="170">
        <v>6045</v>
      </c>
      <c r="S21" s="170">
        <f t="shared" si="5"/>
        <v>304265</v>
      </c>
      <c r="T21" s="170"/>
    </row>
    <row r="22" spans="1:20" s="171" customFormat="1" ht="27.75" customHeight="1">
      <c r="A22" s="166">
        <v>11</v>
      </c>
      <c r="B22" s="167" t="s">
        <v>61</v>
      </c>
      <c r="C22" s="168">
        <f t="shared" si="2"/>
        <v>915</v>
      </c>
      <c r="D22" s="162"/>
      <c r="E22" s="3">
        <v>915</v>
      </c>
      <c r="F22" s="162"/>
      <c r="G22" s="162"/>
      <c r="H22" s="162"/>
      <c r="I22" s="169">
        <v>62</v>
      </c>
      <c r="J22" s="162"/>
      <c r="K22" s="162"/>
      <c r="L22" s="170">
        <v>5</v>
      </c>
      <c r="M22" s="170">
        <f t="shared" si="3"/>
        <v>283650</v>
      </c>
      <c r="N22" s="170"/>
      <c r="O22" s="170">
        <f t="shared" si="4"/>
        <v>283650</v>
      </c>
      <c r="P22" s="170"/>
      <c r="Q22" s="170"/>
      <c r="R22" s="170"/>
      <c r="S22" s="170">
        <f t="shared" si="5"/>
        <v>283650</v>
      </c>
      <c r="T22" s="170"/>
    </row>
    <row r="23" spans="1:20" s="171" customFormat="1" ht="27.75" customHeight="1">
      <c r="A23" s="166">
        <v>12</v>
      </c>
      <c r="B23" s="167" t="s">
        <v>62</v>
      </c>
      <c r="C23" s="168">
        <f t="shared" si="2"/>
        <v>660</v>
      </c>
      <c r="D23" s="162"/>
      <c r="E23" s="3">
        <v>660</v>
      </c>
      <c r="F23" s="162"/>
      <c r="G23" s="162"/>
      <c r="H23" s="162"/>
      <c r="I23" s="169">
        <v>62</v>
      </c>
      <c r="J23" s="162"/>
      <c r="K23" s="162"/>
      <c r="L23" s="170">
        <v>5</v>
      </c>
      <c r="M23" s="170">
        <f t="shared" si="3"/>
        <v>204600</v>
      </c>
      <c r="N23" s="170"/>
      <c r="O23" s="170">
        <f t="shared" si="4"/>
        <v>204600</v>
      </c>
      <c r="P23" s="170"/>
      <c r="Q23" s="170"/>
      <c r="R23" s="170">
        <v>4650</v>
      </c>
      <c r="S23" s="170">
        <f t="shared" si="5"/>
        <v>199950</v>
      </c>
      <c r="T23" s="170"/>
    </row>
    <row r="24" spans="1:20" s="171" customFormat="1" ht="27.75" customHeight="1">
      <c r="A24" s="166">
        <v>13</v>
      </c>
      <c r="B24" s="167" t="s">
        <v>63</v>
      </c>
      <c r="C24" s="168">
        <f t="shared" si="2"/>
        <v>512</v>
      </c>
      <c r="D24" s="162"/>
      <c r="E24" s="3">
        <v>512</v>
      </c>
      <c r="F24" s="162"/>
      <c r="G24" s="162"/>
      <c r="H24" s="162"/>
      <c r="I24" s="169">
        <v>62</v>
      </c>
      <c r="J24" s="162"/>
      <c r="K24" s="162"/>
      <c r="L24" s="170">
        <v>5</v>
      </c>
      <c r="M24" s="170">
        <f t="shared" si="3"/>
        <v>158720</v>
      </c>
      <c r="N24" s="170"/>
      <c r="O24" s="170">
        <f t="shared" si="4"/>
        <v>158720</v>
      </c>
      <c r="P24" s="170"/>
      <c r="Q24" s="170"/>
      <c r="R24" s="170">
        <v>4030</v>
      </c>
      <c r="S24" s="170">
        <f t="shared" si="5"/>
        <v>154690</v>
      </c>
      <c r="T24" s="170"/>
    </row>
    <row r="25" spans="1:20" s="171" customFormat="1" ht="25.5" customHeight="1">
      <c r="A25" s="166">
        <v>14</v>
      </c>
      <c r="B25" s="167" t="s">
        <v>64</v>
      </c>
      <c r="C25" s="168">
        <f t="shared" si="2"/>
        <v>596</v>
      </c>
      <c r="D25" s="162"/>
      <c r="E25" s="3">
        <v>596</v>
      </c>
      <c r="F25" s="162"/>
      <c r="G25" s="162"/>
      <c r="H25" s="162"/>
      <c r="I25" s="169">
        <v>62</v>
      </c>
      <c r="J25" s="162"/>
      <c r="K25" s="162"/>
      <c r="L25" s="170">
        <v>5</v>
      </c>
      <c r="M25" s="170">
        <f t="shared" si="3"/>
        <v>184760</v>
      </c>
      <c r="N25" s="170"/>
      <c r="O25" s="170">
        <f t="shared" si="4"/>
        <v>184760</v>
      </c>
      <c r="P25" s="170"/>
      <c r="Q25" s="170"/>
      <c r="R25" s="170">
        <v>1860</v>
      </c>
      <c r="S25" s="170">
        <f t="shared" si="5"/>
        <v>182900</v>
      </c>
      <c r="T25" s="170"/>
    </row>
    <row r="26" spans="1:20" s="171" customFormat="1" ht="25.5" customHeight="1">
      <c r="A26" s="166">
        <v>15</v>
      </c>
      <c r="B26" s="172" t="s">
        <v>65</v>
      </c>
      <c r="C26" s="168">
        <f t="shared" si="2"/>
        <v>600</v>
      </c>
      <c r="D26" s="162"/>
      <c r="E26" s="3">
        <v>600</v>
      </c>
      <c r="F26" s="162"/>
      <c r="G26" s="162"/>
      <c r="H26" s="162"/>
      <c r="I26" s="169">
        <v>62</v>
      </c>
      <c r="J26" s="162"/>
      <c r="K26" s="162"/>
      <c r="L26" s="170">
        <v>5</v>
      </c>
      <c r="M26" s="170">
        <f t="shared" si="3"/>
        <v>186000</v>
      </c>
      <c r="N26" s="170"/>
      <c r="O26" s="170">
        <f t="shared" si="4"/>
        <v>186000</v>
      </c>
      <c r="P26" s="170"/>
      <c r="Q26" s="170"/>
      <c r="R26" s="170">
        <v>3720</v>
      </c>
      <c r="S26" s="170">
        <f t="shared" si="5"/>
        <v>182280</v>
      </c>
      <c r="T26" s="170"/>
    </row>
    <row r="27" spans="1:20" s="171" customFormat="1" ht="25.5" customHeight="1">
      <c r="A27" s="166">
        <v>16</v>
      </c>
      <c r="B27" s="172" t="s">
        <v>66</v>
      </c>
      <c r="C27" s="168">
        <f t="shared" si="2"/>
        <v>666</v>
      </c>
      <c r="D27" s="162"/>
      <c r="E27" s="3">
        <v>666</v>
      </c>
      <c r="F27" s="162"/>
      <c r="G27" s="162"/>
      <c r="H27" s="162"/>
      <c r="I27" s="169">
        <v>62</v>
      </c>
      <c r="J27" s="162"/>
      <c r="K27" s="162"/>
      <c r="L27" s="170">
        <v>5</v>
      </c>
      <c r="M27" s="170">
        <f t="shared" si="3"/>
        <v>206460</v>
      </c>
      <c r="N27" s="170"/>
      <c r="O27" s="170">
        <f t="shared" si="4"/>
        <v>206460</v>
      </c>
      <c r="P27" s="170"/>
      <c r="Q27" s="170"/>
      <c r="R27" s="170">
        <v>2790</v>
      </c>
      <c r="S27" s="170">
        <f t="shared" si="5"/>
        <v>203670</v>
      </c>
      <c r="T27" s="170"/>
    </row>
    <row r="28" spans="1:20" s="171" customFormat="1" ht="25.5" customHeight="1">
      <c r="A28" s="166">
        <v>17</v>
      </c>
      <c r="B28" s="167" t="s">
        <v>176</v>
      </c>
      <c r="C28" s="168">
        <f t="shared" si="2"/>
        <v>1111</v>
      </c>
      <c r="D28" s="162"/>
      <c r="E28" s="3">
        <v>1111</v>
      </c>
      <c r="F28" s="162"/>
      <c r="G28" s="162"/>
      <c r="H28" s="162"/>
      <c r="I28" s="169">
        <v>62</v>
      </c>
      <c r="J28" s="162"/>
      <c r="K28" s="162"/>
      <c r="L28" s="170">
        <v>5</v>
      </c>
      <c r="M28" s="170">
        <f t="shared" si="3"/>
        <v>344410</v>
      </c>
      <c r="N28" s="170"/>
      <c r="O28" s="170">
        <f t="shared" si="4"/>
        <v>344410</v>
      </c>
      <c r="P28" s="170"/>
      <c r="Q28" s="170"/>
      <c r="R28" s="170">
        <v>6355</v>
      </c>
      <c r="S28" s="170">
        <f t="shared" si="5"/>
        <v>338055</v>
      </c>
      <c r="T28" s="170"/>
    </row>
    <row r="29" spans="1:20" s="171" customFormat="1" ht="25.5" customHeight="1">
      <c r="A29" s="166">
        <v>18</v>
      </c>
      <c r="B29" s="167" t="s">
        <v>67</v>
      </c>
      <c r="C29" s="168">
        <f t="shared" si="2"/>
        <v>943</v>
      </c>
      <c r="D29" s="162"/>
      <c r="E29" s="3">
        <v>943</v>
      </c>
      <c r="F29" s="162"/>
      <c r="G29" s="162"/>
      <c r="H29" s="162"/>
      <c r="I29" s="169">
        <v>62</v>
      </c>
      <c r="J29" s="162"/>
      <c r="K29" s="162"/>
      <c r="L29" s="170">
        <v>5</v>
      </c>
      <c r="M29" s="170">
        <f t="shared" si="3"/>
        <v>292330</v>
      </c>
      <c r="N29" s="170"/>
      <c r="O29" s="170">
        <f t="shared" si="4"/>
        <v>292330</v>
      </c>
      <c r="P29" s="170"/>
      <c r="Q29" s="170"/>
      <c r="R29" s="170">
        <v>5425</v>
      </c>
      <c r="S29" s="170">
        <f t="shared" si="5"/>
        <v>286905</v>
      </c>
      <c r="T29" s="170"/>
    </row>
    <row r="30" spans="1:20" s="171" customFormat="1" ht="36" customHeight="1">
      <c r="A30" s="166">
        <v>19</v>
      </c>
      <c r="B30" s="167" t="s">
        <v>68</v>
      </c>
      <c r="C30" s="168">
        <f t="shared" si="2"/>
        <v>659</v>
      </c>
      <c r="D30" s="162"/>
      <c r="E30" s="173">
        <v>659</v>
      </c>
      <c r="F30" s="162"/>
      <c r="G30" s="162"/>
      <c r="H30" s="162"/>
      <c r="I30" s="169">
        <v>62</v>
      </c>
      <c r="J30" s="162"/>
      <c r="K30" s="162"/>
      <c r="L30" s="170">
        <v>5</v>
      </c>
      <c r="M30" s="170">
        <f t="shared" si="3"/>
        <v>204290</v>
      </c>
      <c r="N30" s="170"/>
      <c r="O30" s="170">
        <f t="shared" si="4"/>
        <v>204290</v>
      </c>
      <c r="P30" s="170"/>
      <c r="Q30" s="170"/>
      <c r="R30" s="170">
        <v>3565</v>
      </c>
      <c r="S30" s="170">
        <f t="shared" si="5"/>
        <v>200725</v>
      </c>
      <c r="T30" s="170"/>
    </row>
    <row r="31" spans="1:20" s="171" customFormat="1" ht="27.75" customHeight="1">
      <c r="A31" s="160" t="s">
        <v>5</v>
      </c>
      <c r="B31" s="161" t="s">
        <v>14</v>
      </c>
      <c r="C31" s="162">
        <f>SUM(C32:C61)</f>
        <v>10806</v>
      </c>
      <c r="D31" s="162"/>
      <c r="E31" s="162"/>
      <c r="F31" s="162">
        <f>SUM(F32:F61)</f>
        <v>8648</v>
      </c>
      <c r="G31" s="162">
        <f>SUM(G32:G61)</f>
        <v>2158</v>
      </c>
      <c r="H31" s="162"/>
      <c r="I31" s="162"/>
      <c r="J31" s="162"/>
      <c r="K31" s="162"/>
      <c r="L31" s="170"/>
      <c r="M31" s="174">
        <f>SUM(M32:M61)</f>
        <v>4668080</v>
      </c>
      <c r="N31" s="174"/>
      <c r="O31" s="174"/>
      <c r="P31" s="174">
        <f>SUM(P32:P61)</f>
        <v>3675400</v>
      </c>
      <c r="Q31" s="174">
        <f>SUM(Q32:Q61)</f>
        <v>992680</v>
      </c>
      <c r="R31" s="175">
        <f>SUM(R32:R61)</f>
        <v>23587.5</v>
      </c>
      <c r="S31" s="175">
        <f>SUM(S32:S61)</f>
        <v>4644492.5</v>
      </c>
      <c r="T31" s="174"/>
    </row>
    <row r="32" spans="1:20" s="171" customFormat="1" ht="22.5" customHeight="1">
      <c r="A32" s="166">
        <v>1</v>
      </c>
      <c r="B32" s="167" t="s">
        <v>23</v>
      </c>
      <c r="C32" s="168">
        <f aca="true" t="shared" si="6" ref="C32:C77">D32+E32+F32+G32</f>
        <v>431</v>
      </c>
      <c r="D32" s="162"/>
      <c r="E32" s="162"/>
      <c r="F32" s="3">
        <v>340</v>
      </c>
      <c r="G32" s="136">
        <v>91</v>
      </c>
      <c r="H32" s="162"/>
      <c r="I32" s="162"/>
      <c r="J32" s="169">
        <v>85</v>
      </c>
      <c r="K32" s="169">
        <v>92</v>
      </c>
      <c r="L32" s="170">
        <v>5</v>
      </c>
      <c r="M32" s="170">
        <f>P32+Q32</f>
        <v>186360</v>
      </c>
      <c r="N32" s="170"/>
      <c r="O32" s="170"/>
      <c r="P32" s="170">
        <f>F32*J32*L32</f>
        <v>144500</v>
      </c>
      <c r="Q32" s="170">
        <f>K32*G32*5</f>
        <v>41860</v>
      </c>
      <c r="R32" s="170"/>
      <c r="S32" s="176">
        <f>M32-R32</f>
        <v>186360</v>
      </c>
      <c r="T32" s="170"/>
    </row>
    <row r="33" spans="1:20" s="171" customFormat="1" ht="22.5" customHeight="1">
      <c r="A33" s="166">
        <v>2</v>
      </c>
      <c r="B33" s="167" t="s">
        <v>24</v>
      </c>
      <c r="C33" s="168">
        <f t="shared" si="6"/>
        <v>415</v>
      </c>
      <c r="D33" s="162"/>
      <c r="E33" s="162"/>
      <c r="F33" s="3">
        <v>331</v>
      </c>
      <c r="G33" s="136">
        <v>84</v>
      </c>
      <c r="H33" s="162"/>
      <c r="I33" s="162"/>
      <c r="J33" s="169">
        <v>85</v>
      </c>
      <c r="K33" s="169">
        <v>92</v>
      </c>
      <c r="L33" s="170">
        <v>5</v>
      </c>
      <c r="M33" s="170">
        <f aca="true" t="shared" si="7" ref="M33:M61">P33+Q33</f>
        <v>179315</v>
      </c>
      <c r="N33" s="170"/>
      <c r="O33" s="170"/>
      <c r="P33" s="170">
        <f aca="true" t="shared" si="8" ref="P33:P61">F33*J33*L33</f>
        <v>140675</v>
      </c>
      <c r="Q33" s="170">
        <f aca="true" t="shared" si="9" ref="Q33:Q61">K33*G33*5</f>
        <v>38640</v>
      </c>
      <c r="R33" s="176">
        <v>1487.5</v>
      </c>
      <c r="S33" s="176">
        <f aca="true" t="shared" si="10" ref="S33:S61">M33-R33</f>
        <v>177827.5</v>
      </c>
      <c r="T33" s="170"/>
    </row>
    <row r="34" spans="1:20" s="171" customFormat="1" ht="22.5" customHeight="1">
      <c r="A34" s="166">
        <v>3</v>
      </c>
      <c r="B34" s="167" t="s">
        <v>25</v>
      </c>
      <c r="C34" s="168">
        <f t="shared" si="6"/>
        <v>234</v>
      </c>
      <c r="D34" s="162"/>
      <c r="E34" s="162"/>
      <c r="F34" s="3">
        <v>195</v>
      </c>
      <c r="G34" s="136">
        <v>39</v>
      </c>
      <c r="H34" s="162"/>
      <c r="I34" s="162"/>
      <c r="J34" s="169">
        <v>85</v>
      </c>
      <c r="K34" s="169">
        <v>92</v>
      </c>
      <c r="L34" s="170">
        <v>5</v>
      </c>
      <c r="M34" s="170">
        <f t="shared" si="7"/>
        <v>100815</v>
      </c>
      <c r="N34" s="170"/>
      <c r="O34" s="170"/>
      <c r="P34" s="170">
        <f t="shared" si="8"/>
        <v>82875</v>
      </c>
      <c r="Q34" s="170">
        <f t="shared" si="9"/>
        <v>17940</v>
      </c>
      <c r="R34" s="176">
        <v>1487.5</v>
      </c>
      <c r="S34" s="176">
        <f t="shared" si="10"/>
        <v>99327.5</v>
      </c>
      <c r="T34" s="170"/>
    </row>
    <row r="35" spans="1:20" s="171" customFormat="1" ht="22.5" customHeight="1">
      <c r="A35" s="166">
        <v>4</v>
      </c>
      <c r="B35" s="167" t="s">
        <v>26</v>
      </c>
      <c r="C35" s="168">
        <f t="shared" si="6"/>
        <v>360</v>
      </c>
      <c r="D35" s="162"/>
      <c r="E35" s="162"/>
      <c r="F35" s="3">
        <v>280</v>
      </c>
      <c r="G35" s="136">
        <v>80</v>
      </c>
      <c r="H35" s="162"/>
      <c r="I35" s="162"/>
      <c r="J35" s="169">
        <v>85</v>
      </c>
      <c r="K35" s="169">
        <v>92</v>
      </c>
      <c r="L35" s="170">
        <v>5</v>
      </c>
      <c r="M35" s="170">
        <f t="shared" si="7"/>
        <v>155800</v>
      </c>
      <c r="N35" s="170"/>
      <c r="O35" s="170"/>
      <c r="P35" s="170">
        <f t="shared" si="8"/>
        <v>119000</v>
      </c>
      <c r="Q35" s="170">
        <f t="shared" si="9"/>
        <v>36800</v>
      </c>
      <c r="R35" s="176">
        <v>1062.5</v>
      </c>
      <c r="S35" s="176">
        <f t="shared" si="10"/>
        <v>154737.5</v>
      </c>
      <c r="T35" s="170"/>
    </row>
    <row r="36" spans="1:20" s="171" customFormat="1" ht="22.5" customHeight="1">
      <c r="A36" s="166">
        <v>5</v>
      </c>
      <c r="B36" s="167" t="s">
        <v>28</v>
      </c>
      <c r="C36" s="168">
        <f t="shared" si="6"/>
        <v>295</v>
      </c>
      <c r="D36" s="162"/>
      <c r="E36" s="162"/>
      <c r="F36" s="3">
        <v>239</v>
      </c>
      <c r="G36" s="136">
        <v>56</v>
      </c>
      <c r="H36" s="162"/>
      <c r="I36" s="162"/>
      <c r="J36" s="169">
        <v>85</v>
      </c>
      <c r="K36" s="169">
        <v>92</v>
      </c>
      <c r="L36" s="170">
        <v>5</v>
      </c>
      <c r="M36" s="170">
        <f t="shared" si="7"/>
        <v>127335</v>
      </c>
      <c r="N36" s="170"/>
      <c r="O36" s="170"/>
      <c r="P36" s="170">
        <f t="shared" si="8"/>
        <v>101575</v>
      </c>
      <c r="Q36" s="170">
        <f t="shared" si="9"/>
        <v>25760</v>
      </c>
      <c r="R36" s="176">
        <v>637.5</v>
      </c>
      <c r="S36" s="176">
        <f t="shared" si="10"/>
        <v>126697.5</v>
      </c>
      <c r="T36" s="170"/>
    </row>
    <row r="37" spans="1:20" s="171" customFormat="1" ht="22.5" customHeight="1">
      <c r="A37" s="166">
        <v>6</v>
      </c>
      <c r="B37" s="167" t="s">
        <v>27</v>
      </c>
      <c r="C37" s="168">
        <f t="shared" si="6"/>
        <v>444</v>
      </c>
      <c r="D37" s="162"/>
      <c r="E37" s="162"/>
      <c r="F37" s="3">
        <v>384</v>
      </c>
      <c r="G37" s="136">
        <v>60</v>
      </c>
      <c r="H37" s="162"/>
      <c r="I37" s="162"/>
      <c r="J37" s="169">
        <v>85</v>
      </c>
      <c r="K37" s="169">
        <v>92</v>
      </c>
      <c r="L37" s="170">
        <v>5</v>
      </c>
      <c r="M37" s="170">
        <f t="shared" si="7"/>
        <v>190800</v>
      </c>
      <c r="N37" s="170"/>
      <c r="O37" s="170"/>
      <c r="P37" s="170">
        <f t="shared" si="8"/>
        <v>163200</v>
      </c>
      <c r="Q37" s="170">
        <f t="shared" si="9"/>
        <v>27600</v>
      </c>
      <c r="R37" s="176"/>
      <c r="S37" s="176">
        <f t="shared" si="10"/>
        <v>190800</v>
      </c>
      <c r="T37" s="170"/>
    </row>
    <row r="38" spans="1:20" s="171" customFormat="1" ht="22.5" customHeight="1">
      <c r="A38" s="166">
        <v>7</v>
      </c>
      <c r="B38" s="167" t="s">
        <v>29</v>
      </c>
      <c r="C38" s="168">
        <f t="shared" si="6"/>
        <v>508</v>
      </c>
      <c r="D38" s="162"/>
      <c r="E38" s="162"/>
      <c r="F38" s="3">
        <v>447</v>
      </c>
      <c r="G38" s="136">
        <v>61</v>
      </c>
      <c r="H38" s="162"/>
      <c r="I38" s="162"/>
      <c r="J38" s="169">
        <v>85</v>
      </c>
      <c r="K38" s="169">
        <v>92</v>
      </c>
      <c r="L38" s="170">
        <v>5</v>
      </c>
      <c r="M38" s="170">
        <f t="shared" si="7"/>
        <v>218035</v>
      </c>
      <c r="N38" s="170"/>
      <c r="O38" s="170"/>
      <c r="P38" s="170">
        <f t="shared" si="8"/>
        <v>189975</v>
      </c>
      <c r="Q38" s="170">
        <f t="shared" si="9"/>
        <v>28060</v>
      </c>
      <c r="R38" s="176">
        <v>1487.5</v>
      </c>
      <c r="S38" s="176">
        <f t="shared" si="10"/>
        <v>216547.5</v>
      </c>
      <c r="T38" s="170"/>
    </row>
    <row r="39" spans="1:20" s="171" customFormat="1" ht="22.5" customHeight="1">
      <c r="A39" s="166">
        <v>8</v>
      </c>
      <c r="B39" s="167" t="s">
        <v>30</v>
      </c>
      <c r="C39" s="168">
        <f t="shared" si="6"/>
        <v>302</v>
      </c>
      <c r="D39" s="162"/>
      <c r="E39" s="162"/>
      <c r="F39" s="3">
        <v>235</v>
      </c>
      <c r="G39" s="136">
        <v>67</v>
      </c>
      <c r="H39" s="162"/>
      <c r="I39" s="162"/>
      <c r="J39" s="169">
        <v>85</v>
      </c>
      <c r="K39" s="169">
        <v>92</v>
      </c>
      <c r="L39" s="170">
        <v>5</v>
      </c>
      <c r="M39" s="170">
        <f t="shared" si="7"/>
        <v>130695</v>
      </c>
      <c r="N39" s="170"/>
      <c r="O39" s="170"/>
      <c r="P39" s="170">
        <f t="shared" si="8"/>
        <v>99875</v>
      </c>
      <c r="Q39" s="170">
        <f t="shared" si="9"/>
        <v>30820</v>
      </c>
      <c r="R39" s="176"/>
      <c r="S39" s="176">
        <f t="shared" si="10"/>
        <v>130695</v>
      </c>
      <c r="T39" s="170"/>
    </row>
    <row r="40" spans="1:20" s="171" customFormat="1" ht="22.5" customHeight="1">
      <c r="A40" s="166">
        <v>9</v>
      </c>
      <c r="B40" s="167" t="s">
        <v>31</v>
      </c>
      <c r="C40" s="168">
        <f t="shared" si="6"/>
        <v>484</v>
      </c>
      <c r="D40" s="162"/>
      <c r="E40" s="162"/>
      <c r="F40" s="3">
        <v>393</v>
      </c>
      <c r="G40" s="136">
        <v>91</v>
      </c>
      <c r="H40" s="162"/>
      <c r="I40" s="162"/>
      <c r="J40" s="169">
        <v>85</v>
      </c>
      <c r="K40" s="169">
        <v>92</v>
      </c>
      <c r="L40" s="170">
        <v>5</v>
      </c>
      <c r="M40" s="170">
        <f t="shared" si="7"/>
        <v>208885</v>
      </c>
      <c r="N40" s="170"/>
      <c r="O40" s="170"/>
      <c r="P40" s="170">
        <f t="shared" si="8"/>
        <v>167025</v>
      </c>
      <c r="Q40" s="170">
        <f t="shared" si="9"/>
        <v>41860</v>
      </c>
      <c r="R40" s="177">
        <v>425</v>
      </c>
      <c r="S40" s="176">
        <f t="shared" si="10"/>
        <v>208460</v>
      </c>
      <c r="T40" s="170"/>
    </row>
    <row r="41" spans="1:20" s="171" customFormat="1" ht="22.5" customHeight="1">
      <c r="A41" s="166">
        <v>10</v>
      </c>
      <c r="B41" s="167" t="s">
        <v>32</v>
      </c>
      <c r="C41" s="168">
        <f t="shared" si="6"/>
        <v>416</v>
      </c>
      <c r="D41" s="162"/>
      <c r="E41" s="162"/>
      <c r="F41" s="3">
        <v>348</v>
      </c>
      <c r="G41" s="136">
        <v>68</v>
      </c>
      <c r="H41" s="162"/>
      <c r="I41" s="162"/>
      <c r="J41" s="169">
        <v>85</v>
      </c>
      <c r="K41" s="169">
        <v>92</v>
      </c>
      <c r="L41" s="170">
        <v>5</v>
      </c>
      <c r="M41" s="170">
        <f t="shared" si="7"/>
        <v>179180</v>
      </c>
      <c r="N41" s="170"/>
      <c r="O41" s="170"/>
      <c r="P41" s="170">
        <f t="shared" si="8"/>
        <v>147900</v>
      </c>
      <c r="Q41" s="170">
        <f t="shared" si="9"/>
        <v>31280</v>
      </c>
      <c r="R41" s="176">
        <v>1912.5</v>
      </c>
      <c r="S41" s="176">
        <f t="shared" si="10"/>
        <v>177267.5</v>
      </c>
      <c r="T41" s="170"/>
    </row>
    <row r="42" spans="1:20" s="171" customFormat="1" ht="22.5" customHeight="1">
      <c r="A42" s="166">
        <v>11</v>
      </c>
      <c r="B42" s="167" t="s">
        <v>33</v>
      </c>
      <c r="C42" s="168">
        <f t="shared" si="6"/>
        <v>171</v>
      </c>
      <c r="D42" s="162"/>
      <c r="E42" s="162"/>
      <c r="F42" s="3">
        <v>130</v>
      </c>
      <c r="G42" s="136">
        <v>41</v>
      </c>
      <c r="H42" s="162"/>
      <c r="I42" s="162"/>
      <c r="J42" s="169">
        <v>85</v>
      </c>
      <c r="K42" s="169">
        <v>92</v>
      </c>
      <c r="L42" s="170">
        <v>5</v>
      </c>
      <c r="M42" s="170">
        <f t="shared" si="7"/>
        <v>74110</v>
      </c>
      <c r="N42" s="170"/>
      <c r="O42" s="170"/>
      <c r="P42" s="170">
        <f t="shared" si="8"/>
        <v>55250</v>
      </c>
      <c r="Q42" s="170">
        <f t="shared" si="9"/>
        <v>18860</v>
      </c>
      <c r="R42" s="177">
        <v>425</v>
      </c>
      <c r="S42" s="176">
        <f t="shared" si="10"/>
        <v>73685</v>
      </c>
      <c r="T42" s="170"/>
    </row>
    <row r="43" spans="1:20" s="171" customFormat="1" ht="22.5" customHeight="1">
      <c r="A43" s="166">
        <v>12</v>
      </c>
      <c r="B43" s="167" t="s">
        <v>34</v>
      </c>
      <c r="C43" s="168">
        <f t="shared" si="6"/>
        <v>329</v>
      </c>
      <c r="D43" s="162"/>
      <c r="E43" s="162"/>
      <c r="F43" s="3">
        <v>238</v>
      </c>
      <c r="G43" s="136">
        <v>91</v>
      </c>
      <c r="H43" s="162"/>
      <c r="I43" s="162"/>
      <c r="J43" s="169">
        <v>85</v>
      </c>
      <c r="K43" s="169">
        <v>92</v>
      </c>
      <c r="L43" s="170">
        <v>5</v>
      </c>
      <c r="M43" s="170">
        <f t="shared" si="7"/>
        <v>143010</v>
      </c>
      <c r="N43" s="170"/>
      <c r="O43" s="170"/>
      <c r="P43" s="170">
        <f t="shared" si="8"/>
        <v>101150</v>
      </c>
      <c r="Q43" s="170">
        <f t="shared" si="9"/>
        <v>41860</v>
      </c>
      <c r="R43" s="176"/>
      <c r="S43" s="176">
        <f t="shared" si="10"/>
        <v>143010</v>
      </c>
      <c r="T43" s="170"/>
    </row>
    <row r="44" spans="1:20" s="171" customFormat="1" ht="22.5" customHeight="1">
      <c r="A44" s="166">
        <v>13</v>
      </c>
      <c r="B44" s="167" t="s">
        <v>35</v>
      </c>
      <c r="C44" s="168">
        <f t="shared" si="6"/>
        <v>302</v>
      </c>
      <c r="D44" s="162"/>
      <c r="E44" s="162"/>
      <c r="F44" s="3">
        <v>231</v>
      </c>
      <c r="G44" s="136">
        <v>71</v>
      </c>
      <c r="H44" s="162"/>
      <c r="I44" s="162"/>
      <c r="J44" s="169">
        <v>85</v>
      </c>
      <c r="K44" s="169">
        <v>92</v>
      </c>
      <c r="L44" s="170">
        <v>5</v>
      </c>
      <c r="M44" s="170">
        <f t="shared" si="7"/>
        <v>130835</v>
      </c>
      <c r="N44" s="170"/>
      <c r="O44" s="170"/>
      <c r="P44" s="170">
        <f t="shared" si="8"/>
        <v>98175</v>
      </c>
      <c r="Q44" s="170">
        <f t="shared" si="9"/>
        <v>32660</v>
      </c>
      <c r="R44" s="176">
        <v>637.5</v>
      </c>
      <c r="S44" s="176">
        <f t="shared" si="10"/>
        <v>130197.5</v>
      </c>
      <c r="T44" s="170"/>
    </row>
    <row r="45" spans="1:20" s="171" customFormat="1" ht="22.5" customHeight="1">
      <c r="A45" s="166">
        <v>14</v>
      </c>
      <c r="B45" s="167" t="s">
        <v>36</v>
      </c>
      <c r="C45" s="168">
        <f t="shared" si="6"/>
        <v>322</v>
      </c>
      <c r="D45" s="162"/>
      <c r="E45" s="162"/>
      <c r="F45" s="3">
        <v>256</v>
      </c>
      <c r="G45" s="136">
        <v>66</v>
      </c>
      <c r="H45" s="162"/>
      <c r="I45" s="162"/>
      <c r="J45" s="169">
        <v>85</v>
      </c>
      <c r="K45" s="169">
        <v>92</v>
      </c>
      <c r="L45" s="170">
        <v>5</v>
      </c>
      <c r="M45" s="170">
        <f t="shared" si="7"/>
        <v>139160</v>
      </c>
      <c r="N45" s="170"/>
      <c r="O45" s="170"/>
      <c r="P45" s="170">
        <f t="shared" si="8"/>
        <v>108800</v>
      </c>
      <c r="Q45" s="170">
        <f t="shared" si="9"/>
        <v>30360</v>
      </c>
      <c r="R45" s="177">
        <v>1275</v>
      </c>
      <c r="S45" s="176">
        <f t="shared" si="10"/>
        <v>137885</v>
      </c>
      <c r="T45" s="170"/>
    </row>
    <row r="46" spans="1:20" s="171" customFormat="1" ht="22.5" customHeight="1">
      <c r="A46" s="166">
        <v>15</v>
      </c>
      <c r="B46" s="167" t="s">
        <v>37</v>
      </c>
      <c r="C46" s="168">
        <f t="shared" si="6"/>
        <v>338</v>
      </c>
      <c r="D46" s="162"/>
      <c r="E46" s="162"/>
      <c r="F46" s="3">
        <v>271</v>
      </c>
      <c r="G46" s="136">
        <v>67</v>
      </c>
      <c r="H46" s="162"/>
      <c r="I46" s="162"/>
      <c r="J46" s="169">
        <v>85</v>
      </c>
      <c r="K46" s="169">
        <v>92</v>
      </c>
      <c r="L46" s="170">
        <v>5</v>
      </c>
      <c r="M46" s="170">
        <f t="shared" si="7"/>
        <v>145995</v>
      </c>
      <c r="N46" s="170"/>
      <c r="O46" s="170"/>
      <c r="P46" s="170">
        <f t="shared" si="8"/>
        <v>115175</v>
      </c>
      <c r="Q46" s="170">
        <f t="shared" si="9"/>
        <v>30820</v>
      </c>
      <c r="R46" s="177">
        <v>425</v>
      </c>
      <c r="S46" s="176">
        <f t="shared" si="10"/>
        <v>145570</v>
      </c>
      <c r="T46" s="170"/>
    </row>
    <row r="47" spans="1:20" s="171" customFormat="1" ht="22.5" customHeight="1">
      <c r="A47" s="166">
        <v>16</v>
      </c>
      <c r="B47" s="167" t="s">
        <v>38</v>
      </c>
      <c r="C47" s="168">
        <f t="shared" si="6"/>
        <v>259</v>
      </c>
      <c r="D47" s="162"/>
      <c r="E47" s="162"/>
      <c r="F47" s="3">
        <v>206</v>
      </c>
      <c r="G47" s="136">
        <v>53</v>
      </c>
      <c r="H47" s="162"/>
      <c r="I47" s="162"/>
      <c r="J47" s="169">
        <v>85</v>
      </c>
      <c r="K47" s="169">
        <v>92</v>
      </c>
      <c r="L47" s="170">
        <v>5</v>
      </c>
      <c r="M47" s="170">
        <f t="shared" si="7"/>
        <v>111930</v>
      </c>
      <c r="N47" s="170"/>
      <c r="O47" s="170"/>
      <c r="P47" s="170">
        <f t="shared" si="8"/>
        <v>87550</v>
      </c>
      <c r="Q47" s="170">
        <f t="shared" si="9"/>
        <v>24380</v>
      </c>
      <c r="R47" s="177">
        <v>850</v>
      </c>
      <c r="S47" s="176">
        <f t="shared" si="10"/>
        <v>111080</v>
      </c>
      <c r="T47" s="170"/>
    </row>
    <row r="48" spans="1:20" s="171" customFormat="1" ht="22.5" customHeight="1">
      <c r="A48" s="166">
        <v>17</v>
      </c>
      <c r="B48" s="167" t="s">
        <v>39</v>
      </c>
      <c r="C48" s="168">
        <f t="shared" si="6"/>
        <v>329</v>
      </c>
      <c r="D48" s="162"/>
      <c r="E48" s="162"/>
      <c r="F48" s="3">
        <v>281</v>
      </c>
      <c r="G48" s="136">
        <v>48</v>
      </c>
      <c r="H48" s="162"/>
      <c r="I48" s="162"/>
      <c r="J48" s="169">
        <v>85</v>
      </c>
      <c r="K48" s="169">
        <v>92</v>
      </c>
      <c r="L48" s="170">
        <v>5</v>
      </c>
      <c r="M48" s="170">
        <f t="shared" si="7"/>
        <v>141505</v>
      </c>
      <c r="N48" s="170"/>
      <c r="O48" s="170"/>
      <c r="P48" s="170">
        <f t="shared" si="8"/>
        <v>119425</v>
      </c>
      <c r="Q48" s="170">
        <f t="shared" si="9"/>
        <v>22080</v>
      </c>
      <c r="R48" s="176">
        <v>1062.5</v>
      </c>
      <c r="S48" s="176">
        <f t="shared" si="10"/>
        <v>140442.5</v>
      </c>
      <c r="T48" s="170"/>
    </row>
    <row r="49" spans="1:20" s="171" customFormat="1" ht="22.5" customHeight="1">
      <c r="A49" s="166">
        <v>18</v>
      </c>
      <c r="B49" s="167" t="s">
        <v>40</v>
      </c>
      <c r="C49" s="168">
        <f t="shared" si="6"/>
        <v>405</v>
      </c>
      <c r="D49" s="162"/>
      <c r="E49" s="162"/>
      <c r="F49" s="3">
        <v>315</v>
      </c>
      <c r="G49" s="136">
        <v>90</v>
      </c>
      <c r="H49" s="162"/>
      <c r="I49" s="162"/>
      <c r="J49" s="169">
        <v>85</v>
      </c>
      <c r="K49" s="169">
        <v>92</v>
      </c>
      <c r="L49" s="170">
        <v>5</v>
      </c>
      <c r="M49" s="170">
        <f t="shared" si="7"/>
        <v>175275</v>
      </c>
      <c r="N49" s="170"/>
      <c r="O49" s="170"/>
      <c r="P49" s="170">
        <f t="shared" si="8"/>
        <v>133875</v>
      </c>
      <c r="Q49" s="170">
        <f t="shared" si="9"/>
        <v>41400</v>
      </c>
      <c r="R49" s="176"/>
      <c r="S49" s="176">
        <f t="shared" si="10"/>
        <v>175275</v>
      </c>
      <c r="T49" s="170"/>
    </row>
    <row r="50" spans="1:20" s="171" customFormat="1" ht="22.5" customHeight="1">
      <c r="A50" s="166">
        <v>19</v>
      </c>
      <c r="B50" s="167" t="s">
        <v>41</v>
      </c>
      <c r="C50" s="168">
        <f t="shared" si="6"/>
        <v>294</v>
      </c>
      <c r="D50" s="162"/>
      <c r="E50" s="162"/>
      <c r="F50" s="3">
        <v>229</v>
      </c>
      <c r="G50" s="136">
        <v>65</v>
      </c>
      <c r="H50" s="162"/>
      <c r="I50" s="162"/>
      <c r="J50" s="169">
        <v>85</v>
      </c>
      <c r="K50" s="169">
        <v>92</v>
      </c>
      <c r="L50" s="170">
        <v>5</v>
      </c>
      <c r="M50" s="170">
        <f t="shared" si="7"/>
        <v>127225</v>
      </c>
      <c r="N50" s="170"/>
      <c r="O50" s="170"/>
      <c r="P50" s="170">
        <f t="shared" si="8"/>
        <v>97325</v>
      </c>
      <c r="Q50" s="170">
        <f t="shared" si="9"/>
        <v>29900</v>
      </c>
      <c r="R50" s="177">
        <v>1700</v>
      </c>
      <c r="S50" s="176">
        <f t="shared" si="10"/>
        <v>125525</v>
      </c>
      <c r="T50" s="170"/>
    </row>
    <row r="51" spans="1:20" s="171" customFormat="1" ht="22.5" customHeight="1">
      <c r="A51" s="166">
        <v>20</v>
      </c>
      <c r="B51" s="167" t="s">
        <v>42</v>
      </c>
      <c r="C51" s="168">
        <f t="shared" si="6"/>
        <v>276</v>
      </c>
      <c r="D51" s="162"/>
      <c r="E51" s="162"/>
      <c r="F51" s="3">
        <v>220</v>
      </c>
      <c r="G51" s="136">
        <v>56</v>
      </c>
      <c r="H51" s="162"/>
      <c r="I51" s="162"/>
      <c r="J51" s="169">
        <v>85</v>
      </c>
      <c r="K51" s="169">
        <v>92</v>
      </c>
      <c r="L51" s="170">
        <v>5</v>
      </c>
      <c r="M51" s="170">
        <f t="shared" si="7"/>
        <v>119260</v>
      </c>
      <c r="N51" s="170"/>
      <c r="O51" s="170"/>
      <c r="P51" s="170">
        <f t="shared" si="8"/>
        <v>93500</v>
      </c>
      <c r="Q51" s="170">
        <f t="shared" si="9"/>
        <v>25760</v>
      </c>
      <c r="R51" s="177">
        <v>425</v>
      </c>
      <c r="S51" s="176">
        <f t="shared" si="10"/>
        <v>118835</v>
      </c>
      <c r="T51" s="170"/>
    </row>
    <row r="52" spans="1:20" s="171" customFormat="1" ht="22.5" customHeight="1">
      <c r="A52" s="166">
        <v>21</v>
      </c>
      <c r="B52" s="167" t="s">
        <v>43</v>
      </c>
      <c r="C52" s="168">
        <f t="shared" si="6"/>
        <v>404</v>
      </c>
      <c r="D52" s="162"/>
      <c r="E52" s="162"/>
      <c r="F52" s="3">
        <v>309</v>
      </c>
      <c r="G52" s="136">
        <v>95</v>
      </c>
      <c r="H52" s="162"/>
      <c r="I52" s="162"/>
      <c r="J52" s="169">
        <v>85</v>
      </c>
      <c r="K52" s="169">
        <v>92</v>
      </c>
      <c r="L52" s="170">
        <v>5</v>
      </c>
      <c r="M52" s="170">
        <f t="shared" si="7"/>
        <v>175025</v>
      </c>
      <c r="N52" s="170"/>
      <c r="O52" s="170"/>
      <c r="P52" s="170">
        <f t="shared" si="8"/>
        <v>131325</v>
      </c>
      <c r="Q52" s="170">
        <f t="shared" si="9"/>
        <v>43700</v>
      </c>
      <c r="R52" s="176">
        <v>1487.5</v>
      </c>
      <c r="S52" s="176">
        <f t="shared" si="10"/>
        <v>173537.5</v>
      </c>
      <c r="T52" s="170"/>
    </row>
    <row r="53" spans="1:20" s="171" customFormat="1" ht="22.5" customHeight="1">
      <c r="A53" s="166">
        <v>22</v>
      </c>
      <c r="B53" s="167" t="s">
        <v>44</v>
      </c>
      <c r="C53" s="168">
        <f t="shared" si="6"/>
        <v>621</v>
      </c>
      <c r="D53" s="162"/>
      <c r="E53" s="162"/>
      <c r="F53" s="3">
        <v>489</v>
      </c>
      <c r="G53" s="136">
        <v>132</v>
      </c>
      <c r="H53" s="162"/>
      <c r="I53" s="162"/>
      <c r="J53" s="169">
        <v>85</v>
      </c>
      <c r="K53" s="169">
        <v>92</v>
      </c>
      <c r="L53" s="170">
        <v>5</v>
      </c>
      <c r="M53" s="170">
        <f t="shared" si="7"/>
        <v>268545</v>
      </c>
      <c r="N53" s="170"/>
      <c r="O53" s="170"/>
      <c r="P53" s="170">
        <f t="shared" si="8"/>
        <v>207825</v>
      </c>
      <c r="Q53" s="170">
        <f t="shared" si="9"/>
        <v>60720</v>
      </c>
      <c r="R53" s="176"/>
      <c r="S53" s="176">
        <f t="shared" si="10"/>
        <v>268545</v>
      </c>
      <c r="T53" s="170"/>
    </row>
    <row r="54" spans="1:20" s="171" customFormat="1" ht="22.5" customHeight="1">
      <c r="A54" s="166">
        <v>23</v>
      </c>
      <c r="B54" s="167" t="s">
        <v>45</v>
      </c>
      <c r="C54" s="168">
        <f t="shared" si="6"/>
        <v>455</v>
      </c>
      <c r="D54" s="162"/>
      <c r="E54" s="162"/>
      <c r="F54" s="3">
        <v>347</v>
      </c>
      <c r="G54" s="136">
        <v>108</v>
      </c>
      <c r="H54" s="162"/>
      <c r="I54" s="162"/>
      <c r="J54" s="169">
        <v>85</v>
      </c>
      <c r="K54" s="169">
        <v>92</v>
      </c>
      <c r="L54" s="170">
        <v>5</v>
      </c>
      <c r="M54" s="170">
        <f t="shared" si="7"/>
        <v>197155</v>
      </c>
      <c r="N54" s="170"/>
      <c r="O54" s="170"/>
      <c r="P54" s="170">
        <f t="shared" si="8"/>
        <v>147475</v>
      </c>
      <c r="Q54" s="170">
        <f t="shared" si="9"/>
        <v>49680</v>
      </c>
      <c r="R54" s="176">
        <v>1062.5</v>
      </c>
      <c r="S54" s="176">
        <f t="shared" si="10"/>
        <v>196092.5</v>
      </c>
      <c r="T54" s="170"/>
    </row>
    <row r="55" spans="1:20" s="171" customFormat="1" ht="22.5" customHeight="1">
      <c r="A55" s="166">
        <v>24</v>
      </c>
      <c r="B55" s="167" t="s">
        <v>46</v>
      </c>
      <c r="C55" s="168">
        <f t="shared" si="6"/>
        <v>448</v>
      </c>
      <c r="D55" s="162"/>
      <c r="E55" s="162"/>
      <c r="F55" s="3">
        <v>345</v>
      </c>
      <c r="G55" s="136">
        <v>103</v>
      </c>
      <c r="H55" s="162"/>
      <c r="I55" s="162"/>
      <c r="J55" s="169">
        <v>85</v>
      </c>
      <c r="K55" s="169">
        <v>92</v>
      </c>
      <c r="L55" s="170">
        <v>5</v>
      </c>
      <c r="M55" s="170">
        <f t="shared" si="7"/>
        <v>194005</v>
      </c>
      <c r="N55" s="170"/>
      <c r="O55" s="170"/>
      <c r="P55" s="170">
        <f t="shared" si="8"/>
        <v>146625</v>
      </c>
      <c r="Q55" s="170">
        <f t="shared" si="9"/>
        <v>47380</v>
      </c>
      <c r="R55" s="176">
        <v>1062.5</v>
      </c>
      <c r="S55" s="176">
        <f t="shared" si="10"/>
        <v>192942.5</v>
      </c>
      <c r="T55" s="170"/>
    </row>
    <row r="56" spans="1:20" s="171" customFormat="1" ht="22.5" customHeight="1">
      <c r="A56" s="166">
        <v>25</v>
      </c>
      <c r="B56" s="167" t="s">
        <v>47</v>
      </c>
      <c r="C56" s="168">
        <f t="shared" si="6"/>
        <v>460</v>
      </c>
      <c r="D56" s="162"/>
      <c r="E56" s="162"/>
      <c r="F56" s="3">
        <v>392</v>
      </c>
      <c r="G56" s="136">
        <v>68</v>
      </c>
      <c r="H56" s="162"/>
      <c r="I56" s="162"/>
      <c r="J56" s="169">
        <v>85</v>
      </c>
      <c r="K56" s="169">
        <v>92</v>
      </c>
      <c r="L56" s="170">
        <v>5</v>
      </c>
      <c r="M56" s="170">
        <f t="shared" si="7"/>
        <v>197880</v>
      </c>
      <c r="N56" s="170"/>
      <c r="O56" s="170"/>
      <c r="P56" s="170">
        <f t="shared" si="8"/>
        <v>166600</v>
      </c>
      <c r="Q56" s="170">
        <f t="shared" si="9"/>
        <v>31280</v>
      </c>
      <c r="R56" s="176">
        <v>1062.5</v>
      </c>
      <c r="S56" s="176">
        <f t="shared" si="10"/>
        <v>196817.5</v>
      </c>
      <c r="T56" s="170"/>
    </row>
    <row r="57" spans="1:20" s="171" customFormat="1" ht="22.5" customHeight="1">
      <c r="A57" s="166">
        <v>26</v>
      </c>
      <c r="B57" s="167" t="s">
        <v>48</v>
      </c>
      <c r="C57" s="168">
        <f t="shared" si="6"/>
        <v>423</v>
      </c>
      <c r="D57" s="162"/>
      <c r="E57" s="162"/>
      <c r="F57" s="3">
        <v>369</v>
      </c>
      <c r="G57" s="136">
        <v>54</v>
      </c>
      <c r="H57" s="162"/>
      <c r="I57" s="162"/>
      <c r="J57" s="169">
        <v>85</v>
      </c>
      <c r="K57" s="169">
        <v>92</v>
      </c>
      <c r="L57" s="170">
        <v>5</v>
      </c>
      <c r="M57" s="170">
        <f t="shared" si="7"/>
        <v>181665</v>
      </c>
      <c r="N57" s="170"/>
      <c r="O57" s="170"/>
      <c r="P57" s="170">
        <f t="shared" si="8"/>
        <v>156825</v>
      </c>
      <c r="Q57" s="170">
        <f t="shared" si="9"/>
        <v>24840</v>
      </c>
      <c r="R57" s="176">
        <v>1487.5</v>
      </c>
      <c r="S57" s="176">
        <f t="shared" si="10"/>
        <v>180177.5</v>
      </c>
      <c r="T57" s="170"/>
    </row>
    <row r="58" spans="1:20" s="171" customFormat="1" ht="22.5" customHeight="1">
      <c r="A58" s="166">
        <v>27</v>
      </c>
      <c r="B58" s="167" t="s">
        <v>49</v>
      </c>
      <c r="C58" s="168">
        <f t="shared" si="6"/>
        <v>207</v>
      </c>
      <c r="D58" s="162"/>
      <c r="E58" s="162"/>
      <c r="F58" s="3">
        <v>164</v>
      </c>
      <c r="G58" s="136">
        <v>43</v>
      </c>
      <c r="H58" s="162"/>
      <c r="I58" s="162"/>
      <c r="J58" s="169">
        <v>85</v>
      </c>
      <c r="K58" s="169">
        <v>92</v>
      </c>
      <c r="L58" s="170">
        <v>5</v>
      </c>
      <c r="M58" s="170">
        <f t="shared" si="7"/>
        <v>89480</v>
      </c>
      <c r="N58" s="170"/>
      <c r="O58" s="170"/>
      <c r="P58" s="170">
        <f t="shared" si="8"/>
        <v>69700</v>
      </c>
      <c r="Q58" s="170">
        <f t="shared" si="9"/>
        <v>19780</v>
      </c>
      <c r="R58" s="177">
        <v>425</v>
      </c>
      <c r="S58" s="176">
        <f t="shared" si="10"/>
        <v>89055</v>
      </c>
      <c r="T58" s="170"/>
    </row>
    <row r="59" spans="1:20" s="171" customFormat="1" ht="22.5" customHeight="1">
      <c r="A59" s="166">
        <v>28</v>
      </c>
      <c r="B59" s="167" t="s">
        <v>50</v>
      </c>
      <c r="C59" s="168">
        <f t="shared" si="6"/>
        <v>155</v>
      </c>
      <c r="D59" s="162"/>
      <c r="E59" s="162"/>
      <c r="F59" s="3">
        <v>115</v>
      </c>
      <c r="G59" s="136">
        <v>40</v>
      </c>
      <c r="H59" s="162"/>
      <c r="I59" s="162"/>
      <c r="J59" s="169">
        <v>85</v>
      </c>
      <c r="K59" s="169">
        <v>92</v>
      </c>
      <c r="L59" s="170">
        <v>5</v>
      </c>
      <c r="M59" s="170">
        <f t="shared" si="7"/>
        <v>67275</v>
      </c>
      <c r="N59" s="170"/>
      <c r="O59" s="170"/>
      <c r="P59" s="170">
        <f t="shared" si="8"/>
        <v>48875</v>
      </c>
      <c r="Q59" s="170">
        <f t="shared" si="9"/>
        <v>18400</v>
      </c>
      <c r="R59" s="177"/>
      <c r="S59" s="176">
        <f t="shared" si="10"/>
        <v>67275</v>
      </c>
      <c r="T59" s="170"/>
    </row>
    <row r="60" spans="1:20" s="171" customFormat="1" ht="22.5" customHeight="1">
      <c r="A60" s="166">
        <v>29</v>
      </c>
      <c r="B60" s="167" t="s">
        <v>51</v>
      </c>
      <c r="C60" s="168">
        <f t="shared" si="6"/>
        <v>498</v>
      </c>
      <c r="D60" s="162"/>
      <c r="E60" s="162"/>
      <c r="F60" s="3">
        <v>398</v>
      </c>
      <c r="G60" s="136">
        <v>100</v>
      </c>
      <c r="H60" s="162"/>
      <c r="I60" s="162"/>
      <c r="J60" s="169">
        <v>85</v>
      </c>
      <c r="K60" s="169">
        <v>92</v>
      </c>
      <c r="L60" s="170">
        <v>5</v>
      </c>
      <c r="M60" s="170">
        <f t="shared" si="7"/>
        <v>215150</v>
      </c>
      <c r="N60" s="170"/>
      <c r="O60" s="170"/>
      <c r="P60" s="170">
        <f t="shared" si="8"/>
        <v>169150</v>
      </c>
      <c r="Q60" s="170">
        <f t="shared" si="9"/>
        <v>46000</v>
      </c>
      <c r="R60" s="177">
        <v>1275</v>
      </c>
      <c r="S60" s="176">
        <f t="shared" si="10"/>
        <v>213875</v>
      </c>
      <c r="T60" s="170"/>
    </row>
    <row r="61" spans="1:20" s="171" customFormat="1" ht="22.5" customHeight="1">
      <c r="A61" s="166">
        <v>30</v>
      </c>
      <c r="B61" s="167" t="s">
        <v>52</v>
      </c>
      <c r="C61" s="168">
        <f t="shared" si="6"/>
        <v>221</v>
      </c>
      <c r="D61" s="162"/>
      <c r="E61" s="162"/>
      <c r="F61" s="3">
        <v>151</v>
      </c>
      <c r="G61" s="136">
        <v>70</v>
      </c>
      <c r="H61" s="162"/>
      <c r="I61" s="162"/>
      <c r="J61" s="169">
        <v>85</v>
      </c>
      <c r="K61" s="169">
        <v>92</v>
      </c>
      <c r="L61" s="170">
        <v>5</v>
      </c>
      <c r="M61" s="170">
        <f t="shared" si="7"/>
        <v>96375</v>
      </c>
      <c r="N61" s="170"/>
      <c r="O61" s="170"/>
      <c r="P61" s="170">
        <f t="shared" si="8"/>
        <v>64175</v>
      </c>
      <c r="Q61" s="170">
        <f t="shared" si="9"/>
        <v>32200</v>
      </c>
      <c r="R61" s="177">
        <v>425</v>
      </c>
      <c r="S61" s="176">
        <f t="shared" si="10"/>
        <v>95950</v>
      </c>
      <c r="T61" s="170"/>
    </row>
    <row r="62" spans="1:20" s="171" customFormat="1" ht="30" customHeight="1">
      <c r="A62" s="160" t="s">
        <v>9</v>
      </c>
      <c r="B62" s="161" t="s">
        <v>22</v>
      </c>
      <c r="C62" s="178">
        <f>C63</f>
        <v>814</v>
      </c>
      <c r="D62" s="178">
        <f>D63</f>
        <v>814</v>
      </c>
      <c r="E62" s="178"/>
      <c r="F62" s="178"/>
      <c r="G62" s="178"/>
      <c r="H62" s="178"/>
      <c r="I62" s="178"/>
      <c r="J62" s="178"/>
      <c r="K62" s="178"/>
      <c r="L62" s="178"/>
      <c r="M62" s="178">
        <f>M63</f>
        <v>62678</v>
      </c>
      <c r="N62" s="178">
        <f>N63</f>
        <v>62678</v>
      </c>
      <c r="O62" s="178"/>
      <c r="P62" s="178"/>
      <c r="Q62" s="178"/>
      <c r="R62" s="178"/>
      <c r="S62" s="178">
        <f>S63</f>
        <v>62678</v>
      </c>
      <c r="T62" s="178"/>
    </row>
    <row r="63" spans="1:20" s="171" customFormat="1" ht="20.25" customHeight="1">
      <c r="A63" s="166">
        <v>1</v>
      </c>
      <c r="B63" s="179" t="s">
        <v>21</v>
      </c>
      <c r="C63" s="178">
        <f>D63</f>
        <v>814</v>
      </c>
      <c r="D63" s="178">
        <v>814</v>
      </c>
      <c r="E63" s="178"/>
      <c r="F63" s="178"/>
      <c r="G63" s="178"/>
      <c r="H63" s="180">
        <v>77</v>
      </c>
      <c r="I63" s="178"/>
      <c r="J63" s="178"/>
      <c r="K63" s="178"/>
      <c r="L63" s="181">
        <v>5</v>
      </c>
      <c r="M63" s="181">
        <f>N63</f>
        <v>62678</v>
      </c>
      <c r="N63" s="181">
        <f>H63*D63</f>
        <v>62678</v>
      </c>
      <c r="O63" s="181"/>
      <c r="P63" s="181"/>
      <c r="Q63" s="181"/>
      <c r="R63" s="181"/>
      <c r="S63" s="181">
        <f>M63</f>
        <v>62678</v>
      </c>
      <c r="T63" s="181"/>
    </row>
    <row r="64" spans="1:20" s="171" customFormat="1" ht="20.25" customHeight="1">
      <c r="A64" s="166">
        <v>2</v>
      </c>
      <c r="B64" s="179" t="s">
        <v>20</v>
      </c>
      <c r="C64" s="178"/>
      <c r="D64" s="178"/>
      <c r="E64" s="178"/>
      <c r="F64" s="178"/>
      <c r="G64" s="178"/>
      <c r="H64" s="178"/>
      <c r="I64" s="178"/>
      <c r="J64" s="178"/>
      <c r="K64" s="178"/>
      <c r="L64" s="181"/>
      <c r="M64" s="181"/>
      <c r="N64" s="181"/>
      <c r="O64" s="181"/>
      <c r="P64" s="181"/>
      <c r="Q64" s="181"/>
      <c r="R64" s="181"/>
      <c r="S64" s="181"/>
      <c r="T64" s="181"/>
    </row>
    <row r="65" spans="1:20" s="171" customFormat="1" ht="20.25" customHeight="1">
      <c r="A65" s="160" t="s">
        <v>6</v>
      </c>
      <c r="B65" s="161" t="s">
        <v>7</v>
      </c>
      <c r="C65" s="178">
        <f aca="true" t="shared" si="11" ref="C65:L65">C66</f>
        <v>417</v>
      </c>
      <c r="D65" s="178">
        <f t="shared" si="11"/>
        <v>0</v>
      </c>
      <c r="E65" s="178">
        <f t="shared" si="11"/>
        <v>0</v>
      </c>
      <c r="F65" s="178">
        <f t="shared" si="11"/>
        <v>199</v>
      </c>
      <c r="G65" s="178">
        <f t="shared" si="11"/>
        <v>218</v>
      </c>
      <c r="H65" s="178">
        <f t="shared" si="11"/>
        <v>0</v>
      </c>
      <c r="I65" s="178">
        <f t="shared" si="11"/>
        <v>0</v>
      </c>
      <c r="J65" s="178">
        <f t="shared" si="11"/>
        <v>0</v>
      </c>
      <c r="K65" s="178">
        <f t="shared" si="11"/>
        <v>0</v>
      </c>
      <c r="L65" s="178">
        <f t="shared" si="11"/>
        <v>0</v>
      </c>
      <c r="M65" s="178">
        <f>M66</f>
        <v>176890</v>
      </c>
      <c r="N65" s="178">
        <f aca="true" t="shared" si="12" ref="N65:T65">N66</f>
        <v>0</v>
      </c>
      <c r="O65" s="178">
        <f t="shared" si="12"/>
        <v>0</v>
      </c>
      <c r="P65" s="178">
        <f t="shared" si="12"/>
        <v>80750</v>
      </c>
      <c r="Q65" s="178">
        <f t="shared" si="12"/>
        <v>96140</v>
      </c>
      <c r="R65" s="178">
        <f t="shared" si="12"/>
        <v>0</v>
      </c>
      <c r="S65" s="178">
        <f t="shared" si="12"/>
        <v>176890</v>
      </c>
      <c r="T65" s="178">
        <f t="shared" si="12"/>
        <v>0</v>
      </c>
    </row>
    <row r="66" spans="1:20" s="171" customFormat="1" ht="28.5" customHeight="1">
      <c r="A66" s="160"/>
      <c r="B66" s="182" t="s">
        <v>13</v>
      </c>
      <c r="C66" s="178">
        <f>SUM(C67:C77)</f>
        <v>417</v>
      </c>
      <c r="D66" s="178">
        <f aca="true" t="shared" si="13" ref="D66:I66">SUM(D67:D77)</f>
        <v>0</v>
      </c>
      <c r="E66" s="178">
        <f t="shared" si="13"/>
        <v>0</v>
      </c>
      <c r="F66" s="178">
        <f t="shared" si="13"/>
        <v>199</v>
      </c>
      <c r="G66" s="178">
        <f t="shared" si="13"/>
        <v>218</v>
      </c>
      <c r="H66" s="178">
        <f t="shared" si="13"/>
        <v>0</v>
      </c>
      <c r="I66" s="178">
        <f t="shared" si="13"/>
        <v>0</v>
      </c>
      <c r="J66" s="178"/>
      <c r="K66" s="178"/>
      <c r="L66" s="178"/>
      <c r="M66" s="178">
        <f>SUM(M67:M77)</f>
        <v>176890</v>
      </c>
      <c r="N66" s="178"/>
      <c r="O66" s="178"/>
      <c r="P66" s="178">
        <f>SUM(P67:P77)</f>
        <v>80750</v>
      </c>
      <c r="Q66" s="178">
        <f>SUM(Q67:Q77)</f>
        <v>96140</v>
      </c>
      <c r="R66" s="178"/>
      <c r="S66" s="178">
        <f>SUM(S67:S77)</f>
        <v>176890</v>
      </c>
      <c r="T66" s="178"/>
    </row>
    <row r="67" spans="1:20" s="171" customFormat="1" ht="27" customHeight="1">
      <c r="A67" s="166">
        <v>1</v>
      </c>
      <c r="B67" s="183" t="s">
        <v>69</v>
      </c>
      <c r="C67" s="178">
        <f t="shared" si="6"/>
        <v>30</v>
      </c>
      <c r="D67" s="178"/>
      <c r="E67" s="178"/>
      <c r="F67" s="88">
        <v>15</v>
      </c>
      <c r="G67" s="88">
        <v>15</v>
      </c>
      <c r="H67" s="178"/>
      <c r="I67" s="178"/>
      <c r="J67" s="180">
        <v>85</v>
      </c>
      <c r="K67" s="180">
        <v>92</v>
      </c>
      <c r="L67" s="181">
        <v>2</v>
      </c>
      <c r="M67" s="180">
        <f>P67+Q67</f>
        <v>5310</v>
      </c>
      <c r="N67" s="180"/>
      <c r="O67" s="180"/>
      <c r="P67" s="180">
        <f>J67*F67*L67</f>
        <v>2550</v>
      </c>
      <c r="Q67" s="180">
        <f>K67*G67*L67</f>
        <v>2760</v>
      </c>
      <c r="R67" s="180"/>
      <c r="S67" s="178">
        <f>M67</f>
        <v>5310</v>
      </c>
      <c r="T67" s="180"/>
    </row>
    <row r="68" spans="1:20" s="171" customFormat="1" ht="27" customHeight="1">
      <c r="A68" s="166">
        <v>2</v>
      </c>
      <c r="B68" s="183" t="s">
        <v>70</v>
      </c>
      <c r="C68" s="178">
        <f t="shared" si="6"/>
        <v>11</v>
      </c>
      <c r="D68" s="178"/>
      <c r="E68" s="178"/>
      <c r="F68" s="89">
        <v>4</v>
      </c>
      <c r="G68" s="88">
        <v>7</v>
      </c>
      <c r="H68" s="178"/>
      <c r="I68" s="178"/>
      <c r="J68" s="180">
        <v>85</v>
      </c>
      <c r="K68" s="180">
        <v>92</v>
      </c>
      <c r="L68" s="181">
        <v>5</v>
      </c>
      <c r="M68" s="180">
        <f aca="true" t="shared" si="14" ref="M68:M77">P68+Q68</f>
        <v>4920</v>
      </c>
      <c r="N68" s="180"/>
      <c r="O68" s="180"/>
      <c r="P68" s="180">
        <f aca="true" t="shared" si="15" ref="P68:P77">J68*F68*L68</f>
        <v>1700</v>
      </c>
      <c r="Q68" s="180">
        <f aca="true" t="shared" si="16" ref="Q68:Q77">K68*G68*L68</f>
        <v>3220</v>
      </c>
      <c r="R68" s="180"/>
      <c r="S68" s="178">
        <f aca="true" t="shared" si="17" ref="S68:S77">M68</f>
        <v>4920</v>
      </c>
      <c r="T68" s="180"/>
    </row>
    <row r="69" spans="1:20" s="171" customFormat="1" ht="27" customHeight="1">
      <c r="A69" s="166">
        <v>3</v>
      </c>
      <c r="B69" s="183" t="s">
        <v>71</v>
      </c>
      <c r="C69" s="178">
        <f t="shared" si="6"/>
        <v>39</v>
      </c>
      <c r="D69" s="178"/>
      <c r="E69" s="178"/>
      <c r="F69" s="88">
        <v>17</v>
      </c>
      <c r="G69" s="88">
        <v>22</v>
      </c>
      <c r="H69" s="178"/>
      <c r="I69" s="178"/>
      <c r="J69" s="180">
        <v>85</v>
      </c>
      <c r="K69" s="180">
        <v>92</v>
      </c>
      <c r="L69" s="181">
        <v>5</v>
      </c>
      <c r="M69" s="180">
        <f t="shared" si="14"/>
        <v>17345</v>
      </c>
      <c r="N69" s="180"/>
      <c r="O69" s="180"/>
      <c r="P69" s="180">
        <f t="shared" si="15"/>
        <v>7225</v>
      </c>
      <c r="Q69" s="180">
        <f t="shared" si="16"/>
        <v>10120</v>
      </c>
      <c r="R69" s="180"/>
      <c r="S69" s="178">
        <f t="shared" si="17"/>
        <v>17345</v>
      </c>
      <c r="T69" s="180"/>
    </row>
    <row r="70" spans="1:20" s="171" customFormat="1" ht="27" customHeight="1">
      <c r="A70" s="166">
        <v>4</v>
      </c>
      <c r="B70" s="183" t="s">
        <v>72</v>
      </c>
      <c r="C70" s="178">
        <f t="shared" si="6"/>
        <v>18</v>
      </c>
      <c r="D70" s="178"/>
      <c r="E70" s="178"/>
      <c r="F70" s="88">
        <v>2</v>
      </c>
      <c r="G70" s="88">
        <v>16</v>
      </c>
      <c r="H70" s="178"/>
      <c r="I70" s="178"/>
      <c r="J70" s="180">
        <v>85</v>
      </c>
      <c r="K70" s="180">
        <v>92</v>
      </c>
      <c r="L70" s="181">
        <v>5</v>
      </c>
      <c r="M70" s="180">
        <f t="shared" si="14"/>
        <v>8210</v>
      </c>
      <c r="N70" s="180"/>
      <c r="O70" s="180"/>
      <c r="P70" s="180">
        <f t="shared" si="15"/>
        <v>850</v>
      </c>
      <c r="Q70" s="180">
        <f t="shared" si="16"/>
        <v>7360</v>
      </c>
      <c r="R70" s="180"/>
      <c r="S70" s="178">
        <f t="shared" si="17"/>
        <v>8210</v>
      </c>
      <c r="T70" s="180"/>
    </row>
    <row r="71" spans="1:20" s="171" customFormat="1" ht="27" customHeight="1">
      <c r="A71" s="166">
        <v>5</v>
      </c>
      <c r="B71" s="183" t="s">
        <v>73</v>
      </c>
      <c r="C71" s="178">
        <f t="shared" si="6"/>
        <v>20</v>
      </c>
      <c r="D71" s="178"/>
      <c r="E71" s="178"/>
      <c r="F71" s="88">
        <v>8</v>
      </c>
      <c r="G71" s="88">
        <v>12</v>
      </c>
      <c r="H71" s="178"/>
      <c r="I71" s="178"/>
      <c r="J71" s="180">
        <v>85</v>
      </c>
      <c r="K71" s="180">
        <v>92</v>
      </c>
      <c r="L71" s="181">
        <v>5</v>
      </c>
      <c r="M71" s="180">
        <f t="shared" si="14"/>
        <v>8920</v>
      </c>
      <c r="N71" s="180"/>
      <c r="O71" s="180"/>
      <c r="P71" s="180">
        <f t="shared" si="15"/>
        <v>3400</v>
      </c>
      <c r="Q71" s="180">
        <f t="shared" si="16"/>
        <v>5520</v>
      </c>
      <c r="R71" s="180"/>
      <c r="S71" s="178">
        <f t="shared" si="17"/>
        <v>8920</v>
      </c>
      <c r="T71" s="180"/>
    </row>
    <row r="72" spans="1:20" s="171" customFormat="1" ht="27" customHeight="1">
      <c r="A72" s="166">
        <v>6</v>
      </c>
      <c r="B72" s="183" t="s">
        <v>74</v>
      </c>
      <c r="C72" s="178">
        <f t="shared" si="6"/>
        <v>129</v>
      </c>
      <c r="D72" s="178"/>
      <c r="E72" s="178"/>
      <c r="F72" s="88">
        <v>87</v>
      </c>
      <c r="G72" s="88">
        <v>42</v>
      </c>
      <c r="H72" s="178"/>
      <c r="I72" s="178"/>
      <c r="J72" s="180">
        <v>85</v>
      </c>
      <c r="K72" s="180">
        <v>92</v>
      </c>
      <c r="L72" s="181">
        <v>5</v>
      </c>
      <c r="M72" s="180">
        <f t="shared" si="14"/>
        <v>56295</v>
      </c>
      <c r="N72" s="180"/>
      <c r="O72" s="180"/>
      <c r="P72" s="180">
        <f t="shared" si="15"/>
        <v>36975</v>
      </c>
      <c r="Q72" s="180">
        <f t="shared" si="16"/>
        <v>19320</v>
      </c>
      <c r="R72" s="180"/>
      <c r="S72" s="178">
        <f t="shared" si="17"/>
        <v>56295</v>
      </c>
      <c r="T72" s="180"/>
    </row>
    <row r="73" spans="1:20" s="171" customFormat="1" ht="27" customHeight="1">
      <c r="A73" s="166">
        <v>7</v>
      </c>
      <c r="B73" s="183" t="s">
        <v>75</v>
      </c>
      <c r="C73" s="178">
        <f t="shared" si="6"/>
        <v>29</v>
      </c>
      <c r="D73" s="178"/>
      <c r="E73" s="178"/>
      <c r="F73" s="88">
        <v>11</v>
      </c>
      <c r="G73" s="88">
        <v>18</v>
      </c>
      <c r="H73" s="178"/>
      <c r="I73" s="178"/>
      <c r="J73" s="180">
        <v>85</v>
      </c>
      <c r="K73" s="180">
        <v>92</v>
      </c>
      <c r="L73" s="181">
        <v>5</v>
      </c>
      <c r="M73" s="180">
        <f t="shared" si="14"/>
        <v>12955</v>
      </c>
      <c r="N73" s="180"/>
      <c r="O73" s="180"/>
      <c r="P73" s="180">
        <f t="shared" si="15"/>
        <v>4675</v>
      </c>
      <c r="Q73" s="180">
        <f t="shared" si="16"/>
        <v>8280</v>
      </c>
      <c r="R73" s="180"/>
      <c r="S73" s="178">
        <f t="shared" si="17"/>
        <v>12955</v>
      </c>
      <c r="T73" s="180"/>
    </row>
    <row r="74" spans="1:20" s="171" customFormat="1" ht="27" customHeight="1">
      <c r="A74" s="166">
        <v>8</v>
      </c>
      <c r="B74" s="183" t="s">
        <v>167</v>
      </c>
      <c r="C74" s="178">
        <f t="shared" si="6"/>
        <v>32</v>
      </c>
      <c r="D74" s="178"/>
      <c r="E74" s="178"/>
      <c r="F74" s="88">
        <v>8</v>
      </c>
      <c r="G74" s="88">
        <v>24</v>
      </c>
      <c r="H74" s="178"/>
      <c r="I74" s="178"/>
      <c r="J74" s="180">
        <v>85</v>
      </c>
      <c r="K74" s="180">
        <v>92</v>
      </c>
      <c r="L74" s="181">
        <v>5</v>
      </c>
      <c r="M74" s="180">
        <f t="shared" si="14"/>
        <v>14440</v>
      </c>
      <c r="N74" s="180"/>
      <c r="O74" s="180"/>
      <c r="P74" s="180">
        <f t="shared" si="15"/>
        <v>3400</v>
      </c>
      <c r="Q74" s="180">
        <f t="shared" si="16"/>
        <v>11040</v>
      </c>
      <c r="R74" s="180"/>
      <c r="S74" s="178">
        <f t="shared" si="17"/>
        <v>14440</v>
      </c>
      <c r="T74" s="180"/>
    </row>
    <row r="75" spans="1:20" s="171" customFormat="1" ht="27" customHeight="1">
      <c r="A75" s="166">
        <v>9</v>
      </c>
      <c r="B75" s="183" t="s">
        <v>76</v>
      </c>
      <c r="C75" s="178">
        <f t="shared" si="6"/>
        <v>35</v>
      </c>
      <c r="D75" s="178"/>
      <c r="E75" s="178"/>
      <c r="F75" s="88">
        <v>16</v>
      </c>
      <c r="G75" s="88">
        <v>19</v>
      </c>
      <c r="H75" s="178"/>
      <c r="I75" s="178"/>
      <c r="J75" s="180">
        <v>85</v>
      </c>
      <c r="K75" s="180">
        <v>92</v>
      </c>
      <c r="L75" s="181">
        <v>5</v>
      </c>
      <c r="M75" s="180">
        <f t="shared" si="14"/>
        <v>15540</v>
      </c>
      <c r="N75" s="180"/>
      <c r="O75" s="180"/>
      <c r="P75" s="180">
        <f t="shared" si="15"/>
        <v>6800</v>
      </c>
      <c r="Q75" s="180">
        <f t="shared" si="16"/>
        <v>8740</v>
      </c>
      <c r="R75" s="180"/>
      <c r="S75" s="178">
        <f t="shared" si="17"/>
        <v>15540</v>
      </c>
      <c r="T75" s="180"/>
    </row>
    <row r="76" spans="1:20" s="171" customFormat="1" ht="27" customHeight="1">
      <c r="A76" s="166">
        <v>10</v>
      </c>
      <c r="B76" s="183" t="s">
        <v>77</v>
      </c>
      <c r="C76" s="178">
        <f t="shared" si="6"/>
        <v>51</v>
      </c>
      <c r="D76" s="178"/>
      <c r="E76" s="178"/>
      <c r="F76" s="88">
        <v>29</v>
      </c>
      <c r="G76" s="88">
        <v>22</v>
      </c>
      <c r="H76" s="178"/>
      <c r="I76" s="178"/>
      <c r="J76" s="180">
        <v>85</v>
      </c>
      <c r="K76" s="180">
        <v>92</v>
      </c>
      <c r="L76" s="181">
        <v>5</v>
      </c>
      <c r="M76" s="180">
        <f t="shared" si="14"/>
        <v>22445</v>
      </c>
      <c r="N76" s="180"/>
      <c r="O76" s="180"/>
      <c r="P76" s="180">
        <f t="shared" si="15"/>
        <v>12325</v>
      </c>
      <c r="Q76" s="180">
        <f t="shared" si="16"/>
        <v>10120</v>
      </c>
      <c r="R76" s="180"/>
      <c r="S76" s="178">
        <f t="shared" si="17"/>
        <v>22445</v>
      </c>
      <c r="T76" s="180"/>
    </row>
    <row r="77" spans="1:20" s="171" customFormat="1" ht="27" customHeight="1">
      <c r="A77" s="166">
        <v>11</v>
      </c>
      <c r="B77" s="183" t="s">
        <v>78</v>
      </c>
      <c r="C77" s="178">
        <f t="shared" si="6"/>
        <v>23</v>
      </c>
      <c r="D77" s="178"/>
      <c r="E77" s="178"/>
      <c r="F77" s="89">
        <v>2</v>
      </c>
      <c r="G77" s="88">
        <v>21</v>
      </c>
      <c r="H77" s="178"/>
      <c r="I77" s="178"/>
      <c r="J77" s="180">
        <v>85</v>
      </c>
      <c r="K77" s="180">
        <v>92</v>
      </c>
      <c r="L77" s="181">
        <v>5</v>
      </c>
      <c r="M77" s="180">
        <f t="shared" si="14"/>
        <v>10510</v>
      </c>
      <c r="N77" s="180"/>
      <c r="O77" s="180"/>
      <c r="P77" s="180">
        <f t="shared" si="15"/>
        <v>850</v>
      </c>
      <c r="Q77" s="180">
        <f t="shared" si="16"/>
        <v>9660</v>
      </c>
      <c r="R77" s="180"/>
      <c r="S77" s="178">
        <f t="shared" si="17"/>
        <v>10510</v>
      </c>
      <c r="T77" s="180"/>
    </row>
    <row r="78" ht="15.75" customHeight="1"/>
    <row r="79" spans="2:20" ht="18.75" customHeight="1">
      <c r="B79" s="252" t="s">
        <v>161</v>
      </c>
      <c r="C79" s="252"/>
      <c r="D79" s="252"/>
      <c r="E79" s="94"/>
      <c r="F79" s="94"/>
      <c r="G79" s="94"/>
      <c r="H79" s="94"/>
      <c r="I79" s="94"/>
      <c r="M79" s="253" t="s">
        <v>217</v>
      </c>
      <c r="N79" s="253"/>
      <c r="O79" s="253"/>
      <c r="P79" s="253"/>
      <c r="Q79" s="253"/>
      <c r="R79" s="253"/>
      <c r="S79" s="253"/>
      <c r="T79" s="253"/>
    </row>
    <row r="80" spans="13:20" ht="15.75">
      <c r="M80" s="252" t="s">
        <v>162</v>
      </c>
      <c r="N80" s="252"/>
      <c r="O80" s="252"/>
      <c r="P80" s="252"/>
      <c r="Q80" s="252"/>
      <c r="R80" s="252"/>
      <c r="S80" s="252"/>
      <c r="T80" s="252"/>
    </row>
    <row r="81" spans="13:20" ht="15.75">
      <c r="M81" s="252"/>
      <c r="N81" s="252"/>
      <c r="O81" s="252"/>
      <c r="P81" s="252"/>
      <c r="Q81" s="252"/>
      <c r="R81" s="252"/>
      <c r="S81" s="252"/>
      <c r="T81" s="252"/>
    </row>
    <row r="83" ht="15.75">
      <c r="B83" s="91"/>
    </row>
    <row r="84" spans="2:6" ht="18.75">
      <c r="B84" s="93"/>
      <c r="C84" s="91"/>
      <c r="D84" s="91"/>
      <c r="E84" s="91"/>
      <c r="F84" s="91"/>
    </row>
    <row r="85" spans="1:11" ht="15.75">
      <c r="A85" s="135"/>
      <c r="B85" s="91"/>
      <c r="C85" s="91"/>
      <c r="D85" s="91"/>
      <c r="E85" s="91"/>
      <c r="F85" s="91"/>
      <c r="G85" s="91"/>
      <c r="H85" s="91"/>
      <c r="I85" s="91"/>
      <c r="K85" s="135"/>
    </row>
    <row r="86" ht="15.75">
      <c r="K86" s="90"/>
    </row>
    <row r="87" ht="15.75">
      <c r="K87" s="90"/>
    </row>
  </sheetData>
  <sheetProtection/>
  <mergeCells count="21">
    <mergeCell ref="A1:C1"/>
    <mergeCell ref="A2:T2"/>
    <mergeCell ref="A3:T3"/>
    <mergeCell ref="R4:T4"/>
    <mergeCell ref="C5:G5"/>
    <mergeCell ref="H5:K5"/>
    <mergeCell ref="L5:L7"/>
    <mergeCell ref="M5:Q5"/>
    <mergeCell ref="M81:T81"/>
    <mergeCell ref="T5:T7"/>
    <mergeCell ref="S5:S7"/>
    <mergeCell ref="M6:M7"/>
    <mergeCell ref="B6:B7"/>
    <mergeCell ref="H6:K6"/>
    <mergeCell ref="D6:G6"/>
    <mergeCell ref="C6:C7"/>
    <mergeCell ref="A6:A7"/>
    <mergeCell ref="R5:R7"/>
    <mergeCell ref="B79:D79"/>
    <mergeCell ref="M79:T79"/>
    <mergeCell ref="M80:T80"/>
  </mergeCells>
  <printOptions/>
  <pageMargins left="0.5905511811023623" right="0.31496062992125984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55"/>
  <sheetViews>
    <sheetView zoomScalePageLayoutView="0" workbookViewId="0" topLeftCell="A6">
      <selection activeCell="A14" sqref="A14:IV14"/>
    </sheetView>
  </sheetViews>
  <sheetFormatPr defaultColWidth="9.00390625" defaultRowHeight="15.75"/>
  <cols>
    <col min="1" max="1" width="3.375" style="97" customWidth="1"/>
    <col min="2" max="2" width="21.75390625" style="97" customWidth="1"/>
    <col min="3" max="3" width="6.625" style="97" customWidth="1"/>
    <col min="4" max="4" width="6.00390625" style="97" customWidth="1"/>
    <col min="5" max="5" width="7.75390625" style="97" customWidth="1"/>
    <col min="6" max="6" width="7.875" style="97" customWidth="1"/>
    <col min="7" max="7" width="9.125" style="97" customWidth="1"/>
    <col min="8" max="8" width="6.125" style="97" customWidth="1"/>
    <col min="9" max="9" width="5.75390625" style="97" customWidth="1"/>
    <col min="10" max="10" width="9.75390625" style="97" customWidth="1"/>
    <col min="11" max="11" width="7.375" style="97" customWidth="1"/>
    <col min="12" max="12" width="5.25390625" style="97" customWidth="1"/>
    <col min="13" max="13" width="7.375" style="97" customWidth="1"/>
    <col min="14" max="14" width="6.00390625" style="97" customWidth="1"/>
    <col min="15" max="15" width="4.50390625" style="97" customWidth="1"/>
    <col min="16" max="16" width="10.375" style="97" customWidth="1"/>
    <col min="17" max="17" width="10.625" style="97" customWidth="1"/>
    <col min="18" max="18" width="7.875" style="97" customWidth="1"/>
    <col min="19" max="16384" width="9.00390625" style="97" customWidth="1"/>
  </cols>
  <sheetData>
    <row r="1" spans="1:18" ht="15.75" customHeight="1" hidden="1">
      <c r="A1" s="275" t="s">
        <v>177</v>
      </c>
      <c r="B1" s="275"/>
      <c r="C1" s="275"/>
      <c r="D1" s="275"/>
      <c r="E1" s="275"/>
      <c r="F1" s="275"/>
      <c r="G1" s="275"/>
      <c r="H1" s="275"/>
      <c r="I1" s="275"/>
      <c r="P1" s="276" t="s">
        <v>185</v>
      </c>
      <c r="Q1" s="276"/>
      <c r="R1" s="276"/>
    </row>
    <row r="2" spans="1:18" ht="21.75" customHeight="1" hidden="1">
      <c r="A2" s="276" t="s">
        <v>186</v>
      </c>
      <c r="B2" s="276"/>
      <c r="C2" s="276"/>
      <c r="D2" s="276"/>
      <c r="E2" s="276"/>
      <c r="F2" s="276"/>
      <c r="G2" s="276"/>
      <c r="H2" s="276"/>
      <c r="I2" s="276"/>
      <c r="P2" s="98"/>
      <c r="Q2" s="98"/>
      <c r="R2" s="98"/>
    </row>
    <row r="3" spans="1:18" ht="41.25" customHeight="1">
      <c r="A3" s="277" t="s">
        <v>187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4" spans="1:29" ht="21.75" customHeight="1">
      <c r="A4" s="278" t="s">
        <v>188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18" ht="18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1"/>
      <c r="L5" s="101"/>
      <c r="M5" s="101"/>
      <c r="N5" s="101"/>
      <c r="O5" s="101"/>
      <c r="P5" s="279" t="s">
        <v>189</v>
      </c>
      <c r="Q5" s="279"/>
      <c r="R5" s="279"/>
    </row>
    <row r="6" spans="1:18" ht="19.5" customHeight="1">
      <c r="A6" s="280" t="s">
        <v>190</v>
      </c>
      <c r="B6" s="280" t="s">
        <v>15</v>
      </c>
      <c r="C6" s="280" t="s">
        <v>84</v>
      </c>
      <c r="D6" s="280" t="s">
        <v>85</v>
      </c>
      <c r="E6" s="280" t="s">
        <v>191</v>
      </c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 t="s">
        <v>89</v>
      </c>
    </row>
    <row r="7" spans="1:18" ht="19.5" customHeight="1">
      <c r="A7" s="280"/>
      <c r="B7" s="280"/>
      <c r="C7" s="280"/>
      <c r="D7" s="280"/>
      <c r="E7" s="280" t="s">
        <v>192</v>
      </c>
      <c r="F7" s="280"/>
      <c r="G7" s="280"/>
      <c r="H7" s="280"/>
      <c r="I7" s="280"/>
      <c r="J7" s="280"/>
      <c r="K7" s="280" t="s">
        <v>193</v>
      </c>
      <c r="L7" s="280"/>
      <c r="M7" s="280"/>
      <c r="N7" s="280"/>
      <c r="O7" s="280"/>
      <c r="P7" s="280"/>
      <c r="Q7" s="280" t="s">
        <v>88</v>
      </c>
      <c r="R7" s="280"/>
    </row>
    <row r="8" spans="1:18" s="104" customFormat="1" ht="134.25" customHeight="1">
      <c r="A8" s="280"/>
      <c r="B8" s="280"/>
      <c r="C8" s="280"/>
      <c r="D8" s="280"/>
      <c r="E8" s="102" t="s">
        <v>194</v>
      </c>
      <c r="F8" s="102" t="s">
        <v>195</v>
      </c>
      <c r="G8" s="103" t="s">
        <v>196</v>
      </c>
      <c r="H8" s="102" t="s">
        <v>93</v>
      </c>
      <c r="I8" s="102" t="s">
        <v>95</v>
      </c>
      <c r="J8" s="102" t="s">
        <v>96</v>
      </c>
      <c r="K8" s="102" t="s">
        <v>97</v>
      </c>
      <c r="L8" s="102" t="s">
        <v>85</v>
      </c>
      <c r="M8" s="103" t="s">
        <v>197</v>
      </c>
      <c r="N8" s="102" t="s">
        <v>98</v>
      </c>
      <c r="O8" s="102" t="s">
        <v>95</v>
      </c>
      <c r="P8" s="102" t="s">
        <v>96</v>
      </c>
      <c r="Q8" s="280"/>
      <c r="R8" s="280"/>
    </row>
    <row r="9" spans="1:18" s="106" customFormat="1" ht="29.25" customHeight="1">
      <c r="A9" s="105" t="s">
        <v>4</v>
      </c>
      <c r="B9" s="105" t="s">
        <v>5</v>
      </c>
      <c r="C9" s="105">
        <v>1</v>
      </c>
      <c r="D9" s="105">
        <v>2</v>
      </c>
      <c r="E9" s="105">
        <v>3</v>
      </c>
      <c r="F9" s="105">
        <v>4</v>
      </c>
      <c r="G9" s="105">
        <v>5</v>
      </c>
      <c r="H9" s="105">
        <v>6</v>
      </c>
      <c r="I9" s="105" t="s">
        <v>198</v>
      </c>
      <c r="J9" s="105" t="s">
        <v>199</v>
      </c>
      <c r="K9" s="105" t="s">
        <v>200</v>
      </c>
      <c r="L9" s="105">
        <v>10</v>
      </c>
      <c r="M9" s="105">
        <v>11</v>
      </c>
      <c r="N9" s="105">
        <v>12</v>
      </c>
      <c r="O9" s="105" t="s">
        <v>201</v>
      </c>
      <c r="P9" s="105" t="s">
        <v>202</v>
      </c>
      <c r="Q9" s="105" t="s">
        <v>203</v>
      </c>
      <c r="R9" s="105" t="s">
        <v>9</v>
      </c>
    </row>
    <row r="10" spans="1:18" ht="18.75" customHeight="1">
      <c r="A10" s="107" t="s">
        <v>2</v>
      </c>
      <c r="B10" s="108" t="s">
        <v>204</v>
      </c>
      <c r="C10" s="107"/>
      <c r="D10" s="107"/>
      <c r="E10" s="109">
        <f aca="true" t="shared" si="0" ref="E10:J10">SUM(E11:E33)</f>
        <v>0</v>
      </c>
      <c r="F10" s="109">
        <f t="shared" si="0"/>
        <v>13</v>
      </c>
      <c r="G10" s="109">
        <f t="shared" si="0"/>
        <v>1</v>
      </c>
      <c r="H10" s="109">
        <f t="shared" si="0"/>
        <v>14</v>
      </c>
      <c r="I10" s="109">
        <f t="shared" si="0"/>
        <v>28</v>
      </c>
      <c r="J10" s="109">
        <f t="shared" si="0"/>
        <v>11900000</v>
      </c>
      <c r="K10" s="107"/>
      <c r="L10" s="107"/>
      <c r="M10" s="109">
        <f>SUM(M11:M33)</f>
        <v>0</v>
      </c>
      <c r="N10" s="109">
        <f>SUM(N11:N33)</f>
        <v>55</v>
      </c>
      <c r="O10" s="109">
        <f>SUM(O11:O33)</f>
        <v>55</v>
      </c>
      <c r="P10" s="109">
        <f>SUM(P11:P33)</f>
        <v>11687500</v>
      </c>
      <c r="Q10" s="109">
        <f>SUM(Q11:Q33)</f>
        <v>23587500</v>
      </c>
      <c r="R10" s="107"/>
    </row>
    <row r="11" spans="1:18" ht="22.5" customHeight="1">
      <c r="A11" s="110">
        <v>1</v>
      </c>
      <c r="B11" s="111" t="s">
        <v>102</v>
      </c>
      <c r="C11" s="112">
        <v>85000</v>
      </c>
      <c r="D11" s="112">
        <v>5</v>
      </c>
      <c r="E11" s="112"/>
      <c r="F11" s="112"/>
      <c r="G11" s="112"/>
      <c r="H11" s="112">
        <v>2</v>
      </c>
      <c r="I11" s="112">
        <f aca="true" t="shared" si="1" ref="I11:I33">E11+F11+G11+H11</f>
        <v>2</v>
      </c>
      <c r="J11" s="112">
        <f aca="true" t="shared" si="2" ref="J11:J33">C11*D11*I11</f>
        <v>850000</v>
      </c>
      <c r="K11" s="112">
        <f aca="true" t="shared" si="3" ref="K11:K52">C11/2</f>
        <v>42500</v>
      </c>
      <c r="L11" s="112">
        <v>5</v>
      </c>
      <c r="M11" s="112"/>
      <c r="N11" s="112">
        <v>3</v>
      </c>
      <c r="O11" s="112">
        <f aca="true" t="shared" si="4" ref="O11:O33">M11+N11</f>
        <v>3</v>
      </c>
      <c r="P11" s="112">
        <f aca="true" t="shared" si="5" ref="P11:P33">K11*L11*O11</f>
        <v>637500</v>
      </c>
      <c r="Q11" s="112">
        <f aca="true" t="shared" si="6" ref="Q11:Q33">J11+P11</f>
        <v>1487500</v>
      </c>
      <c r="R11" s="113"/>
    </row>
    <row r="12" spans="1:18" ht="22.5" customHeight="1">
      <c r="A12" s="110">
        <v>2</v>
      </c>
      <c r="B12" s="111" t="s">
        <v>103</v>
      </c>
      <c r="C12" s="112">
        <v>85000</v>
      </c>
      <c r="D12" s="112">
        <v>5</v>
      </c>
      <c r="E12" s="112"/>
      <c r="F12" s="112"/>
      <c r="G12" s="112"/>
      <c r="H12" s="112">
        <v>2</v>
      </c>
      <c r="I12" s="112">
        <f t="shared" si="1"/>
        <v>2</v>
      </c>
      <c r="J12" s="112">
        <f t="shared" si="2"/>
        <v>850000</v>
      </c>
      <c r="K12" s="112">
        <f t="shared" si="3"/>
        <v>42500</v>
      </c>
      <c r="L12" s="112">
        <v>5</v>
      </c>
      <c r="M12" s="112"/>
      <c r="N12" s="112">
        <v>3</v>
      </c>
      <c r="O12" s="112">
        <f t="shared" si="4"/>
        <v>3</v>
      </c>
      <c r="P12" s="112">
        <f t="shared" si="5"/>
        <v>637500</v>
      </c>
      <c r="Q12" s="112">
        <f t="shared" si="6"/>
        <v>1487500</v>
      </c>
      <c r="R12" s="113"/>
    </row>
    <row r="13" spans="1:18" ht="22.5" customHeight="1">
      <c r="A13" s="110">
        <v>3</v>
      </c>
      <c r="B13" s="111" t="s">
        <v>104</v>
      </c>
      <c r="C13" s="112">
        <v>85000</v>
      </c>
      <c r="D13" s="112">
        <v>5</v>
      </c>
      <c r="E13" s="112"/>
      <c r="F13" s="112">
        <v>1</v>
      </c>
      <c r="G13" s="112"/>
      <c r="H13" s="112"/>
      <c r="I13" s="112">
        <f t="shared" si="1"/>
        <v>1</v>
      </c>
      <c r="J13" s="112">
        <f t="shared" si="2"/>
        <v>425000</v>
      </c>
      <c r="K13" s="112">
        <f t="shared" si="3"/>
        <v>42500</v>
      </c>
      <c r="L13" s="112">
        <v>5</v>
      </c>
      <c r="M13" s="112"/>
      <c r="N13" s="112">
        <v>3</v>
      </c>
      <c r="O13" s="112">
        <f t="shared" si="4"/>
        <v>3</v>
      </c>
      <c r="P13" s="112">
        <f t="shared" si="5"/>
        <v>637500</v>
      </c>
      <c r="Q13" s="112">
        <f t="shared" si="6"/>
        <v>1062500</v>
      </c>
      <c r="R13" s="113"/>
    </row>
    <row r="14" spans="1:18" ht="22.5" customHeight="1">
      <c r="A14" s="110">
        <v>4</v>
      </c>
      <c r="B14" s="111" t="s">
        <v>105</v>
      </c>
      <c r="C14" s="112">
        <v>85000</v>
      </c>
      <c r="D14" s="112">
        <v>5</v>
      </c>
      <c r="E14" s="112"/>
      <c r="F14" s="112"/>
      <c r="G14" s="112">
        <v>1</v>
      </c>
      <c r="H14" s="112"/>
      <c r="I14" s="112">
        <f t="shared" si="1"/>
        <v>1</v>
      </c>
      <c r="J14" s="112">
        <f t="shared" si="2"/>
        <v>425000</v>
      </c>
      <c r="K14" s="112">
        <f t="shared" si="3"/>
        <v>42500</v>
      </c>
      <c r="L14" s="112">
        <v>5</v>
      </c>
      <c r="M14" s="112"/>
      <c r="N14" s="112">
        <v>1</v>
      </c>
      <c r="O14" s="112">
        <f t="shared" si="4"/>
        <v>1</v>
      </c>
      <c r="P14" s="112">
        <f t="shared" si="5"/>
        <v>212500</v>
      </c>
      <c r="Q14" s="112">
        <f t="shared" si="6"/>
        <v>637500</v>
      </c>
      <c r="R14" s="113"/>
    </row>
    <row r="15" spans="1:18" ht="22.5" customHeight="1">
      <c r="A15" s="110">
        <v>5</v>
      </c>
      <c r="B15" s="111" t="s">
        <v>107</v>
      </c>
      <c r="C15" s="112">
        <v>85000</v>
      </c>
      <c r="D15" s="112">
        <v>5</v>
      </c>
      <c r="E15" s="112"/>
      <c r="F15" s="112">
        <v>1</v>
      </c>
      <c r="G15" s="112"/>
      <c r="H15" s="112">
        <v>1</v>
      </c>
      <c r="I15" s="112">
        <f t="shared" si="1"/>
        <v>2</v>
      </c>
      <c r="J15" s="112">
        <f t="shared" si="2"/>
        <v>850000</v>
      </c>
      <c r="K15" s="112">
        <f t="shared" si="3"/>
        <v>42500</v>
      </c>
      <c r="L15" s="112">
        <v>5</v>
      </c>
      <c r="M15" s="112"/>
      <c r="N15" s="112">
        <v>3</v>
      </c>
      <c r="O15" s="112">
        <f t="shared" si="4"/>
        <v>3</v>
      </c>
      <c r="P15" s="112">
        <f t="shared" si="5"/>
        <v>637500</v>
      </c>
      <c r="Q15" s="112">
        <f t="shared" si="6"/>
        <v>1487500</v>
      </c>
      <c r="R15" s="113"/>
    </row>
    <row r="16" spans="1:18" ht="22.5" customHeight="1">
      <c r="A16" s="110">
        <v>6</v>
      </c>
      <c r="B16" s="111" t="s">
        <v>109</v>
      </c>
      <c r="C16" s="112">
        <v>85000</v>
      </c>
      <c r="D16" s="112">
        <v>5</v>
      </c>
      <c r="E16" s="112"/>
      <c r="F16" s="112"/>
      <c r="G16" s="112"/>
      <c r="H16" s="112"/>
      <c r="I16" s="112">
        <f t="shared" si="1"/>
        <v>0</v>
      </c>
      <c r="J16" s="112">
        <f t="shared" si="2"/>
        <v>0</v>
      </c>
      <c r="K16" s="112">
        <f t="shared" si="3"/>
        <v>42500</v>
      </c>
      <c r="L16" s="112">
        <v>5</v>
      </c>
      <c r="M16" s="112"/>
      <c r="N16" s="112">
        <v>2</v>
      </c>
      <c r="O16" s="112">
        <f t="shared" si="4"/>
        <v>2</v>
      </c>
      <c r="P16" s="112">
        <f t="shared" si="5"/>
        <v>425000</v>
      </c>
      <c r="Q16" s="112">
        <f t="shared" si="6"/>
        <v>425000</v>
      </c>
      <c r="R16" s="113"/>
    </row>
    <row r="17" spans="1:18" ht="22.5" customHeight="1">
      <c r="A17" s="110">
        <v>7</v>
      </c>
      <c r="B17" s="111" t="s">
        <v>111</v>
      </c>
      <c r="C17" s="112">
        <v>85000</v>
      </c>
      <c r="D17" s="112">
        <v>5</v>
      </c>
      <c r="E17" s="112"/>
      <c r="F17" s="112">
        <v>3</v>
      </c>
      <c r="G17" s="112"/>
      <c r="H17" s="112"/>
      <c r="I17" s="112">
        <f t="shared" si="1"/>
        <v>3</v>
      </c>
      <c r="J17" s="112">
        <f t="shared" si="2"/>
        <v>1275000</v>
      </c>
      <c r="K17" s="112">
        <f t="shared" si="3"/>
        <v>42500</v>
      </c>
      <c r="L17" s="112">
        <v>5</v>
      </c>
      <c r="M17" s="112"/>
      <c r="N17" s="112">
        <v>3</v>
      </c>
      <c r="O17" s="112">
        <f t="shared" si="4"/>
        <v>3</v>
      </c>
      <c r="P17" s="112">
        <f t="shared" si="5"/>
        <v>637500</v>
      </c>
      <c r="Q17" s="112">
        <f t="shared" si="6"/>
        <v>1912500</v>
      </c>
      <c r="R17" s="113"/>
    </row>
    <row r="18" spans="1:18" ht="22.5" customHeight="1">
      <c r="A18" s="110">
        <v>8</v>
      </c>
      <c r="B18" s="111" t="s">
        <v>110</v>
      </c>
      <c r="C18" s="112">
        <v>85000</v>
      </c>
      <c r="D18" s="112">
        <v>5</v>
      </c>
      <c r="E18" s="112"/>
      <c r="F18" s="112"/>
      <c r="G18" s="112"/>
      <c r="H18" s="112">
        <v>1</v>
      </c>
      <c r="I18" s="112">
        <f t="shared" si="1"/>
        <v>1</v>
      </c>
      <c r="J18" s="112">
        <f t="shared" si="2"/>
        <v>425000</v>
      </c>
      <c r="K18" s="112">
        <f t="shared" si="3"/>
        <v>42500</v>
      </c>
      <c r="L18" s="112">
        <v>5</v>
      </c>
      <c r="M18" s="112"/>
      <c r="N18" s="112"/>
      <c r="O18" s="112">
        <f t="shared" si="4"/>
        <v>0</v>
      </c>
      <c r="P18" s="112">
        <f t="shared" si="5"/>
        <v>0</v>
      </c>
      <c r="Q18" s="112">
        <f t="shared" si="6"/>
        <v>425000</v>
      </c>
      <c r="R18" s="113"/>
    </row>
    <row r="19" spans="1:18" ht="22.5" customHeight="1">
      <c r="A19" s="110">
        <v>9</v>
      </c>
      <c r="B19" s="111" t="s">
        <v>113</v>
      </c>
      <c r="C19" s="112">
        <v>85000</v>
      </c>
      <c r="D19" s="112">
        <v>5</v>
      </c>
      <c r="E19" s="112"/>
      <c r="F19" s="112"/>
      <c r="G19" s="112"/>
      <c r="H19" s="112">
        <v>1</v>
      </c>
      <c r="I19" s="112">
        <f t="shared" si="1"/>
        <v>1</v>
      </c>
      <c r="J19" s="112">
        <f t="shared" si="2"/>
        <v>425000</v>
      </c>
      <c r="K19" s="112">
        <f t="shared" si="3"/>
        <v>42500</v>
      </c>
      <c r="L19" s="112">
        <v>5</v>
      </c>
      <c r="M19" s="112"/>
      <c r="N19" s="112">
        <v>1</v>
      </c>
      <c r="O19" s="112">
        <f t="shared" si="4"/>
        <v>1</v>
      </c>
      <c r="P19" s="112">
        <f t="shared" si="5"/>
        <v>212500</v>
      </c>
      <c r="Q19" s="112">
        <f t="shared" si="6"/>
        <v>637500</v>
      </c>
      <c r="R19" s="113"/>
    </row>
    <row r="20" spans="1:18" ht="22.5" customHeight="1">
      <c r="A20" s="110">
        <v>10</v>
      </c>
      <c r="B20" s="111" t="s">
        <v>205</v>
      </c>
      <c r="C20" s="112">
        <v>85000</v>
      </c>
      <c r="D20" s="112">
        <v>5</v>
      </c>
      <c r="E20" s="112"/>
      <c r="F20" s="112">
        <v>1</v>
      </c>
      <c r="G20" s="112"/>
      <c r="H20" s="112">
        <v>1</v>
      </c>
      <c r="I20" s="112">
        <f t="shared" si="1"/>
        <v>2</v>
      </c>
      <c r="J20" s="112">
        <f t="shared" si="2"/>
        <v>850000</v>
      </c>
      <c r="K20" s="112">
        <f t="shared" si="3"/>
        <v>42500</v>
      </c>
      <c r="L20" s="112">
        <v>5</v>
      </c>
      <c r="M20" s="112"/>
      <c r="N20" s="112">
        <v>2</v>
      </c>
      <c r="O20" s="112">
        <f t="shared" si="4"/>
        <v>2</v>
      </c>
      <c r="P20" s="112">
        <f t="shared" si="5"/>
        <v>425000</v>
      </c>
      <c r="Q20" s="112">
        <f t="shared" si="6"/>
        <v>1275000</v>
      </c>
      <c r="R20" s="113"/>
    </row>
    <row r="21" spans="1:18" ht="22.5" customHeight="1">
      <c r="A21" s="110">
        <v>11</v>
      </c>
      <c r="B21" s="111" t="s">
        <v>115</v>
      </c>
      <c r="C21" s="112">
        <v>85000</v>
      </c>
      <c r="D21" s="112">
        <v>5</v>
      </c>
      <c r="E21" s="112"/>
      <c r="F21" s="112"/>
      <c r="G21" s="112"/>
      <c r="H21" s="112"/>
      <c r="I21" s="112">
        <f t="shared" si="1"/>
        <v>0</v>
      </c>
      <c r="J21" s="112">
        <f t="shared" si="2"/>
        <v>0</v>
      </c>
      <c r="K21" s="112">
        <f t="shared" si="3"/>
        <v>42500</v>
      </c>
      <c r="L21" s="112">
        <v>5</v>
      </c>
      <c r="M21" s="112"/>
      <c r="N21" s="112">
        <v>2</v>
      </c>
      <c r="O21" s="112">
        <f t="shared" si="4"/>
        <v>2</v>
      </c>
      <c r="P21" s="112">
        <f t="shared" si="5"/>
        <v>425000</v>
      </c>
      <c r="Q21" s="112">
        <f t="shared" si="6"/>
        <v>425000</v>
      </c>
      <c r="R21" s="113"/>
    </row>
    <row r="22" spans="1:18" ht="22.5" customHeight="1">
      <c r="A22" s="110">
        <v>12</v>
      </c>
      <c r="B22" s="111" t="s">
        <v>116</v>
      </c>
      <c r="C22" s="112">
        <v>85000</v>
      </c>
      <c r="D22" s="112">
        <v>5</v>
      </c>
      <c r="E22" s="112"/>
      <c r="F22" s="112">
        <v>1</v>
      </c>
      <c r="G22" s="112"/>
      <c r="H22" s="112"/>
      <c r="I22" s="112">
        <f t="shared" si="1"/>
        <v>1</v>
      </c>
      <c r="J22" s="112">
        <f t="shared" si="2"/>
        <v>425000</v>
      </c>
      <c r="K22" s="112">
        <f t="shared" si="3"/>
        <v>42500</v>
      </c>
      <c r="L22" s="112">
        <v>5</v>
      </c>
      <c r="M22" s="112"/>
      <c r="N22" s="112">
        <v>2</v>
      </c>
      <c r="O22" s="112">
        <f t="shared" si="4"/>
        <v>2</v>
      </c>
      <c r="P22" s="112">
        <f t="shared" si="5"/>
        <v>425000</v>
      </c>
      <c r="Q22" s="112">
        <f t="shared" si="6"/>
        <v>850000</v>
      </c>
      <c r="R22" s="113"/>
    </row>
    <row r="23" spans="1:18" ht="22.5" customHeight="1">
      <c r="A23" s="110">
        <v>13</v>
      </c>
      <c r="B23" s="111" t="s">
        <v>117</v>
      </c>
      <c r="C23" s="112">
        <v>85000</v>
      </c>
      <c r="D23" s="112">
        <v>5</v>
      </c>
      <c r="E23" s="112"/>
      <c r="F23" s="112"/>
      <c r="G23" s="112"/>
      <c r="H23" s="112">
        <v>1</v>
      </c>
      <c r="I23" s="112">
        <f t="shared" si="1"/>
        <v>1</v>
      </c>
      <c r="J23" s="112">
        <f t="shared" si="2"/>
        <v>425000</v>
      </c>
      <c r="K23" s="112">
        <f t="shared" si="3"/>
        <v>42500</v>
      </c>
      <c r="L23" s="112">
        <v>5</v>
      </c>
      <c r="M23" s="112"/>
      <c r="N23" s="112">
        <v>3</v>
      </c>
      <c r="O23" s="112">
        <f t="shared" si="4"/>
        <v>3</v>
      </c>
      <c r="P23" s="112">
        <f t="shared" si="5"/>
        <v>637500</v>
      </c>
      <c r="Q23" s="112">
        <f t="shared" si="6"/>
        <v>1062500</v>
      </c>
      <c r="R23" s="113"/>
    </row>
    <row r="24" spans="1:18" ht="22.5" customHeight="1">
      <c r="A24" s="110">
        <v>14</v>
      </c>
      <c r="B24" s="111" t="s">
        <v>120</v>
      </c>
      <c r="C24" s="112">
        <v>85000</v>
      </c>
      <c r="D24" s="112">
        <v>5</v>
      </c>
      <c r="E24" s="112"/>
      <c r="F24" s="112"/>
      <c r="G24" s="112"/>
      <c r="H24" s="112"/>
      <c r="I24" s="112">
        <f t="shared" si="1"/>
        <v>0</v>
      </c>
      <c r="J24" s="112">
        <f t="shared" si="2"/>
        <v>0</v>
      </c>
      <c r="K24" s="112">
        <f t="shared" si="3"/>
        <v>42500</v>
      </c>
      <c r="L24" s="112">
        <v>5</v>
      </c>
      <c r="M24" s="112"/>
      <c r="N24" s="112">
        <v>2</v>
      </c>
      <c r="O24" s="112">
        <f t="shared" si="4"/>
        <v>2</v>
      </c>
      <c r="P24" s="112">
        <f t="shared" si="5"/>
        <v>425000</v>
      </c>
      <c r="Q24" s="112">
        <f t="shared" si="6"/>
        <v>425000</v>
      </c>
      <c r="R24" s="113"/>
    </row>
    <row r="25" spans="1:18" ht="22.5" customHeight="1">
      <c r="A25" s="110">
        <v>15</v>
      </c>
      <c r="B25" s="111" t="s">
        <v>119</v>
      </c>
      <c r="C25" s="112">
        <v>85000</v>
      </c>
      <c r="D25" s="112">
        <v>5</v>
      </c>
      <c r="E25" s="112"/>
      <c r="F25" s="112"/>
      <c r="G25" s="112"/>
      <c r="H25" s="112">
        <v>2</v>
      </c>
      <c r="I25" s="112">
        <f t="shared" si="1"/>
        <v>2</v>
      </c>
      <c r="J25" s="112">
        <f t="shared" si="2"/>
        <v>850000</v>
      </c>
      <c r="K25" s="112">
        <f t="shared" si="3"/>
        <v>42500</v>
      </c>
      <c r="L25" s="112">
        <v>5</v>
      </c>
      <c r="M25" s="112"/>
      <c r="N25" s="112">
        <v>3</v>
      </c>
      <c r="O25" s="112">
        <f t="shared" si="4"/>
        <v>3</v>
      </c>
      <c r="P25" s="112">
        <f t="shared" si="5"/>
        <v>637500</v>
      </c>
      <c r="Q25" s="112">
        <f t="shared" si="6"/>
        <v>1487500</v>
      </c>
      <c r="R25" s="113"/>
    </row>
    <row r="26" spans="1:18" ht="22.5" customHeight="1">
      <c r="A26" s="110">
        <v>16</v>
      </c>
      <c r="B26" s="111" t="s">
        <v>122</v>
      </c>
      <c r="C26" s="112">
        <v>85000</v>
      </c>
      <c r="D26" s="112">
        <v>5</v>
      </c>
      <c r="E26" s="112"/>
      <c r="F26" s="112">
        <v>2</v>
      </c>
      <c r="G26" s="112"/>
      <c r="H26" s="112"/>
      <c r="I26" s="112">
        <f t="shared" si="1"/>
        <v>2</v>
      </c>
      <c r="J26" s="112">
        <f t="shared" si="2"/>
        <v>850000</v>
      </c>
      <c r="K26" s="112">
        <f t="shared" si="3"/>
        <v>42500</v>
      </c>
      <c r="L26" s="112">
        <v>5</v>
      </c>
      <c r="M26" s="112"/>
      <c r="N26" s="112">
        <v>4</v>
      </c>
      <c r="O26" s="112">
        <f t="shared" si="4"/>
        <v>4</v>
      </c>
      <c r="P26" s="112">
        <f t="shared" si="5"/>
        <v>850000</v>
      </c>
      <c r="Q26" s="112">
        <f t="shared" si="6"/>
        <v>1700000</v>
      </c>
      <c r="R26" s="113"/>
    </row>
    <row r="27" spans="1:18" ht="22.5" customHeight="1">
      <c r="A27" s="110">
        <v>17</v>
      </c>
      <c r="B27" s="111" t="s">
        <v>123</v>
      </c>
      <c r="C27" s="112">
        <v>85000</v>
      </c>
      <c r="D27" s="112">
        <v>5</v>
      </c>
      <c r="E27" s="112"/>
      <c r="F27" s="112"/>
      <c r="G27" s="112"/>
      <c r="H27" s="112">
        <v>1</v>
      </c>
      <c r="I27" s="112">
        <f t="shared" si="1"/>
        <v>1</v>
      </c>
      <c r="J27" s="112">
        <f t="shared" si="2"/>
        <v>425000</v>
      </c>
      <c r="K27" s="112">
        <f t="shared" si="3"/>
        <v>42500</v>
      </c>
      <c r="L27" s="112">
        <v>5</v>
      </c>
      <c r="M27" s="112"/>
      <c r="N27" s="112">
        <v>3</v>
      </c>
      <c r="O27" s="112">
        <f t="shared" si="4"/>
        <v>3</v>
      </c>
      <c r="P27" s="112">
        <f t="shared" si="5"/>
        <v>637500</v>
      </c>
      <c r="Q27" s="112">
        <f t="shared" si="6"/>
        <v>1062500</v>
      </c>
      <c r="R27" s="113"/>
    </row>
    <row r="28" spans="1:18" ht="22.5" customHeight="1">
      <c r="A28" s="110">
        <v>18</v>
      </c>
      <c r="B28" s="111" t="s">
        <v>124</v>
      </c>
      <c r="C28" s="112">
        <v>85000</v>
      </c>
      <c r="D28" s="112">
        <v>5</v>
      </c>
      <c r="E28" s="112"/>
      <c r="F28" s="112">
        <v>1</v>
      </c>
      <c r="G28" s="112"/>
      <c r="H28" s="112">
        <v>1</v>
      </c>
      <c r="I28" s="112">
        <f t="shared" si="1"/>
        <v>2</v>
      </c>
      <c r="J28" s="112">
        <f t="shared" si="2"/>
        <v>850000</v>
      </c>
      <c r="K28" s="112">
        <f t="shared" si="3"/>
        <v>42500</v>
      </c>
      <c r="L28" s="112">
        <v>5</v>
      </c>
      <c r="M28" s="112"/>
      <c r="N28" s="112">
        <v>1</v>
      </c>
      <c r="O28" s="112">
        <f t="shared" si="4"/>
        <v>1</v>
      </c>
      <c r="P28" s="112">
        <f t="shared" si="5"/>
        <v>212500</v>
      </c>
      <c r="Q28" s="112">
        <f t="shared" si="6"/>
        <v>1062500</v>
      </c>
      <c r="R28" s="113"/>
    </row>
    <row r="29" spans="1:18" ht="22.5" customHeight="1">
      <c r="A29" s="110">
        <v>19</v>
      </c>
      <c r="B29" s="111" t="s">
        <v>125</v>
      </c>
      <c r="C29" s="112">
        <v>85000</v>
      </c>
      <c r="D29" s="112">
        <v>5</v>
      </c>
      <c r="E29" s="112"/>
      <c r="F29" s="112">
        <v>2</v>
      </c>
      <c r="G29" s="112"/>
      <c r="H29" s="112"/>
      <c r="I29" s="112">
        <f t="shared" si="1"/>
        <v>2</v>
      </c>
      <c r="J29" s="112">
        <f t="shared" si="2"/>
        <v>850000</v>
      </c>
      <c r="K29" s="112">
        <f t="shared" si="3"/>
        <v>42500</v>
      </c>
      <c r="L29" s="112">
        <v>5</v>
      </c>
      <c r="M29" s="112"/>
      <c r="N29" s="112">
        <v>1</v>
      </c>
      <c r="O29" s="112">
        <f t="shared" si="4"/>
        <v>1</v>
      </c>
      <c r="P29" s="112">
        <f t="shared" si="5"/>
        <v>212500</v>
      </c>
      <c r="Q29" s="112">
        <f t="shared" si="6"/>
        <v>1062500</v>
      </c>
      <c r="R29" s="113"/>
    </row>
    <row r="30" spans="1:18" ht="22.5" customHeight="1">
      <c r="A30" s="110">
        <v>20</v>
      </c>
      <c r="B30" s="111" t="s">
        <v>129</v>
      </c>
      <c r="C30" s="112">
        <v>85000</v>
      </c>
      <c r="D30" s="112">
        <v>5</v>
      </c>
      <c r="E30" s="112"/>
      <c r="F30" s="112"/>
      <c r="G30" s="112"/>
      <c r="H30" s="112"/>
      <c r="I30" s="112">
        <f t="shared" si="1"/>
        <v>0</v>
      </c>
      <c r="J30" s="112">
        <f t="shared" si="2"/>
        <v>0</v>
      </c>
      <c r="K30" s="112">
        <f t="shared" si="3"/>
        <v>42500</v>
      </c>
      <c r="L30" s="112">
        <v>5</v>
      </c>
      <c r="M30" s="112"/>
      <c r="N30" s="112">
        <v>6</v>
      </c>
      <c r="O30" s="112">
        <f t="shared" si="4"/>
        <v>6</v>
      </c>
      <c r="P30" s="112">
        <f t="shared" si="5"/>
        <v>1275000</v>
      </c>
      <c r="Q30" s="112">
        <f t="shared" si="6"/>
        <v>1275000</v>
      </c>
      <c r="R30" s="113"/>
    </row>
    <row r="31" spans="1:18" ht="22.5" customHeight="1">
      <c r="A31" s="110">
        <v>21</v>
      </c>
      <c r="B31" s="111" t="s">
        <v>126</v>
      </c>
      <c r="C31" s="112">
        <v>85000</v>
      </c>
      <c r="D31" s="112">
        <v>5</v>
      </c>
      <c r="E31" s="112"/>
      <c r="F31" s="112">
        <v>1</v>
      </c>
      <c r="G31" s="112"/>
      <c r="H31" s="112">
        <v>1</v>
      </c>
      <c r="I31" s="112">
        <f t="shared" si="1"/>
        <v>2</v>
      </c>
      <c r="J31" s="112">
        <f t="shared" si="2"/>
        <v>850000</v>
      </c>
      <c r="K31" s="112">
        <f t="shared" si="3"/>
        <v>42500</v>
      </c>
      <c r="L31" s="112">
        <v>5</v>
      </c>
      <c r="M31" s="112"/>
      <c r="N31" s="112">
        <v>3</v>
      </c>
      <c r="O31" s="112">
        <f t="shared" si="4"/>
        <v>3</v>
      </c>
      <c r="P31" s="112">
        <f t="shared" si="5"/>
        <v>637500</v>
      </c>
      <c r="Q31" s="112">
        <f t="shared" si="6"/>
        <v>1487500</v>
      </c>
      <c r="R31" s="113"/>
    </row>
    <row r="32" spans="1:18" ht="22.5" customHeight="1">
      <c r="A32" s="110">
        <v>22</v>
      </c>
      <c r="B32" s="111" t="s">
        <v>127</v>
      </c>
      <c r="C32" s="112">
        <v>85000</v>
      </c>
      <c r="D32" s="112">
        <v>5</v>
      </c>
      <c r="E32" s="112"/>
      <c r="F32" s="112"/>
      <c r="G32" s="112"/>
      <c r="H32" s="112"/>
      <c r="I32" s="112">
        <f t="shared" si="1"/>
        <v>0</v>
      </c>
      <c r="J32" s="112">
        <f t="shared" si="2"/>
        <v>0</v>
      </c>
      <c r="K32" s="112">
        <f t="shared" si="3"/>
        <v>42500</v>
      </c>
      <c r="L32" s="112">
        <v>5</v>
      </c>
      <c r="M32" s="112"/>
      <c r="N32" s="112">
        <v>2</v>
      </c>
      <c r="O32" s="112">
        <f t="shared" si="4"/>
        <v>2</v>
      </c>
      <c r="P32" s="112">
        <f t="shared" si="5"/>
        <v>425000</v>
      </c>
      <c r="Q32" s="112">
        <f t="shared" si="6"/>
        <v>425000</v>
      </c>
      <c r="R32" s="113"/>
    </row>
    <row r="33" spans="1:18" ht="22.5" customHeight="1">
      <c r="A33" s="110">
        <v>23</v>
      </c>
      <c r="B33" s="111" t="s">
        <v>130</v>
      </c>
      <c r="C33" s="112">
        <v>85000</v>
      </c>
      <c r="D33" s="112">
        <v>5</v>
      </c>
      <c r="E33" s="112"/>
      <c r="F33" s="112"/>
      <c r="G33" s="112"/>
      <c r="H33" s="112"/>
      <c r="I33" s="112">
        <f t="shared" si="1"/>
        <v>0</v>
      </c>
      <c r="J33" s="112">
        <f t="shared" si="2"/>
        <v>0</v>
      </c>
      <c r="K33" s="112">
        <f t="shared" si="3"/>
        <v>42500</v>
      </c>
      <c r="L33" s="112">
        <v>5</v>
      </c>
      <c r="M33" s="112"/>
      <c r="N33" s="112">
        <v>2</v>
      </c>
      <c r="O33" s="112">
        <f t="shared" si="4"/>
        <v>2</v>
      </c>
      <c r="P33" s="112">
        <f t="shared" si="5"/>
        <v>425000</v>
      </c>
      <c r="Q33" s="112">
        <f t="shared" si="6"/>
        <v>425000</v>
      </c>
      <c r="R33" s="113"/>
    </row>
    <row r="34" spans="1:18" s="118" customFormat="1" ht="30" customHeight="1">
      <c r="A34" s="114" t="s">
        <v>6</v>
      </c>
      <c r="B34" s="115" t="s">
        <v>206</v>
      </c>
      <c r="C34" s="116"/>
      <c r="D34" s="116"/>
      <c r="E34" s="116">
        <f aca="true" t="shared" si="7" ref="E34:J34">SUM(E35:E52)</f>
        <v>0</v>
      </c>
      <c r="F34" s="116">
        <f t="shared" si="7"/>
        <v>112</v>
      </c>
      <c r="G34" s="116">
        <f t="shared" si="7"/>
        <v>10</v>
      </c>
      <c r="H34" s="116">
        <f t="shared" si="7"/>
        <v>42</v>
      </c>
      <c r="I34" s="116">
        <f t="shared" si="7"/>
        <v>164</v>
      </c>
      <c r="J34" s="116">
        <f t="shared" si="7"/>
        <v>50840000</v>
      </c>
      <c r="K34" s="116"/>
      <c r="L34" s="116"/>
      <c r="M34" s="116">
        <f>SUM(M35:M52)</f>
        <v>0</v>
      </c>
      <c r="N34" s="116">
        <f>SUM(N35:N52)</f>
        <v>143</v>
      </c>
      <c r="O34" s="116">
        <f>SUM(O35:O52)</f>
        <v>143</v>
      </c>
      <c r="P34" s="116">
        <f>SUM(P35:P52)</f>
        <v>22165000</v>
      </c>
      <c r="Q34" s="116">
        <f>SUM(Q35:Q52)</f>
        <v>73005000</v>
      </c>
      <c r="R34" s="117"/>
    </row>
    <row r="35" spans="1:18" s="119" customFormat="1" ht="30" customHeight="1">
      <c r="A35" s="110">
        <v>1</v>
      </c>
      <c r="B35" s="111" t="s">
        <v>53</v>
      </c>
      <c r="C35" s="112">
        <v>62000</v>
      </c>
      <c r="D35" s="112">
        <v>5</v>
      </c>
      <c r="E35" s="112"/>
      <c r="F35" s="112">
        <v>6</v>
      </c>
      <c r="G35" s="112">
        <v>1</v>
      </c>
      <c r="H35" s="112">
        <v>5</v>
      </c>
      <c r="I35" s="112">
        <f aca="true" t="shared" si="8" ref="I35:I52">E35+F35+G35+H35</f>
        <v>12</v>
      </c>
      <c r="J35" s="112">
        <f aca="true" t="shared" si="9" ref="J35:J52">C35*D35*I35</f>
        <v>3720000</v>
      </c>
      <c r="K35" s="112">
        <f t="shared" si="3"/>
        <v>31000</v>
      </c>
      <c r="L35" s="112">
        <v>5</v>
      </c>
      <c r="M35" s="112"/>
      <c r="N35" s="112">
        <v>6</v>
      </c>
      <c r="O35" s="112">
        <f aca="true" t="shared" si="10" ref="O35:O52">M35+N35</f>
        <v>6</v>
      </c>
      <c r="P35" s="112">
        <f aca="true" t="shared" si="11" ref="P35:P52">K35*L35*O35</f>
        <v>930000</v>
      </c>
      <c r="Q35" s="112">
        <f aca="true" t="shared" si="12" ref="Q35:Q52">J35+P35</f>
        <v>4650000</v>
      </c>
      <c r="R35" s="113"/>
    </row>
    <row r="36" spans="1:18" s="119" customFormat="1" ht="30" customHeight="1">
      <c r="A36" s="110">
        <v>2</v>
      </c>
      <c r="B36" s="111" t="s">
        <v>54</v>
      </c>
      <c r="C36" s="112">
        <v>62000</v>
      </c>
      <c r="D36" s="112">
        <v>5</v>
      </c>
      <c r="E36" s="112"/>
      <c r="F36" s="112">
        <v>1</v>
      </c>
      <c r="G36" s="112"/>
      <c r="H36" s="112"/>
      <c r="I36" s="112">
        <f t="shared" si="8"/>
        <v>1</v>
      </c>
      <c r="J36" s="112">
        <f t="shared" si="9"/>
        <v>310000</v>
      </c>
      <c r="K36" s="112">
        <f t="shared" si="3"/>
        <v>31000</v>
      </c>
      <c r="L36" s="112">
        <v>5</v>
      </c>
      <c r="M36" s="112"/>
      <c r="N36" s="112">
        <v>6</v>
      </c>
      <c r="O36" s="112">
        <f t="shared" si="10"/>
        <v>6</v>
      </c>
      <c r="P36" s="112">
        <f t="shared" si="11"/>
        <v>930000</v>
      </c>
      <c r="Q36" s="112">
        <f t="shared" si="12"/>
        <v>1240000</v>
      </c>
      <c r="R36" s="113"/>
    </row>
    <row r="37" spans="1:18" s="119" customFormat="1" ht="30" customHeight="1">
      <c r="A37" s="110">
        <v>3</v>
      </c>
      <c r="B37" s="111" t="s">
        <v>55</v>
      </c>
      <c r="C37" s="112">
        <v>62000</v>
      </c>
      <c r="D37" s="112">
        <v>5</v>
      </c>
      <c r="E37" s="112"/>
      <c r="F37" s="112">
        <v>5</v>
      </c>
      <c r="G37" s="112"/>
      <c r="H37" s="112">
        <v>1</v>
      </c>
      <c r="I37" s="112">
        <f t="shared" si="8"/>
        <v>6</v>
      </c>
      <c r="J37" s="112">
        <f t="shared" si="9"/>
        <v>1860000</v>
      </c>
      <c r="K37" s="112">
        <f t="shared" si="3"/>
        <v>31000</v>
      </c>
      <c r="L37" s="112">
        <v>5</v>
      </c>
      <c r="M37" s="112"/>
      <c r="N37" s="112">
        <v>8</v>
      </c>
      <c r="O37" s="112">
        <f t="shared" si="10"/>
        <v>8</v>
      </c>
      <c r="P37" s="112">
        <f t="shared" si="11"/>
        <v>1240000</v>
      </c>
      <c r="Q37" s="112">
        <f t="shared" si="12"/>
        <v>3100000</v>
      </c>
      <c r="R37" s="113"/>
    </row>
    <row r="38" spans="1:18" s="119" customFormat="1" ht="30" customHeight="1">
      <c r="A38" s="110">
        <v>4</v>
      </c>
      <c r="B38" s="111" t="s">
        <v>56</v>
      </c>
      <c r="C38" s="112">
        <v>62000</v>
      </c>
      <c r="D38" s="112">
        <v>5</v>
      </c>
      <c r="E38" s="112"/>
      <c r="F38" s="112">
        <v>8</v>
      </c>
      <c r="G38" s="112">
        <v>1</v>
      </c>
      <c r="H38" s="112"/>
      <c r="I38" s="112">
        <f t="shared" si="8"/>
        <v>9</v>
      </c>
      <c r="J38" s="112">
        <f t="shared" si="9"/>
        <v>2790000</v>
      </c>
      <c r="K38" s="112">
        <f t="shared" si="3"/>
        <v>31000</v>
      </c>
      <c r="L38" s="112">
        <v>5</v>
      </c>
      <c r="M38" s="112"/>
      <c r="N38" s="112">
        <v>5</v>
      </c>
      <c r="O38" s="112">
        <f t="shared" si="10"/>
        <v>5</v>
      </c>
      <c r="P38" s="112">
        <f t="shared" si="11"/>
        <v>775000</v>
      </c>
      <c r="Q38" s="112">
        <f t="shared" si="12"/>
        <v>3565000</v>
      </c>
      <c r="R38" s="113"/>
    </row>
    <row r="39" spans="1:18" s="119" customFormat="1" ht="30" customHeight="1">
      <c r="A39" s="110">
        <v>5</v>
      </c>
      <c r="B39" s="111" t="s">
        <v>57</v>
      </c>
      <c r="C39" s="112">
        <v>62000</v>
      </c>
      <c r="D39" s="112">
        <v>5</v>
      </c>
      <c r="E39" s="112"/>
      <c r="F39" s="112">
        <v>3</v>
      </c>
      <c r="G39" s="112"/>
      <c r="H39" s="112">
        <v>3</v>
      </c>
      <c r="I39" s="112">
        <f t="shared" si="8"/>
        <v>6</v>
      </c>
      <c r="J39" s="112">
        <f t="shared" si="9"/>
        <v>1860000</v>
      </c>
      <c r="K39" s="112">
        <f t="shared" si="3"/>
        <v>31000</v>
      </c>
      <c r="L39" s="112">
        <v>5</v>
      </c>
      <c r="M39" s="112"/>
      <c r="N39" s="112">
        <v>5</v>
      </c>
      <c r="O39" s="112">
        <f t="shared" si="10"/>
        <v>5</v>
      </c>
      <c r="P39" s="112">
        <f t="shared" si="11"/>
        <v>775000</v>
      </c>
      <c r="Q39" s="112">
        <f t="shared" si="12"/>
        <v>2635000</v>
      </c>
      <c r="R39" s="113"/>
    </row>
    <row r="40" spans="1:18" s="119" customFormat="1" ht="30" customHeight="1">
      <c r="A40" s="110">
        <v>6</v>
      </c>
      <c r="B40" s="111" t="s">
        <v>58</v>
      </c>
      <c r="C40" s="112">
        <v>62000</v>
      </c>
      <c r="D40" s="112">
        <v>5</v>
      </c>
      <c r="E40" s="112"/>
      <c r="F40" s="112">
        <v>5</v>
      </c>
      <c r="G40" s="112"/>
      <c r="H40" s="112">
        <v>5</v>
      </c>
      <c r="I40" s="112">
        <f t="shared" si="8"/>
        <v>10</v>
      </c>
      <c r="J40" s="112">
        <f t="shared" si="9"/>
        <v>3100000</v>
      </c>
      <c r="K40" s="112">
        <f t="shared" si="3"/>
        <v>31000</v>
      </c>
      <c r="L40" s="112">
        <v>5</v>
      </c>
      <c r="M40" s="112"/>
      <c r="N40" s="112">
        <v>5</v>
      </c>
      <c r="O40" s="112">
        <f t="shared" si="10"/>
        <v>5</v>
      </c>
      <c r="P40" s="112">
        <f t="shared" si="11"/>
        <v>775000</v>
      </c>
      <c r="Q40" s="112">
        <f t="shared" si="12"/>
        <v>3875000</v>
      </c>
      <c r="R40" s="113"/>
    </row>
    <row r="41" spans="1:18" s="119" customFormat="1" ht="30" customHeight="1">
      <c r="A41" s="110">
        <v>7</v>
      </c>
      <c r="B41" s="111" t="s">
        <v>59</v>
      </c>
      <c r="C41" s="112">
        <v>62000</v>
      </c>
      <c r="D41" s="112">
        <v>5</v>
      </c>
      <c r="E41" s="112"/>
      <c r="F41" s="112">
        <v>11</v>
      </c>
      <c r="G41" s="112"/>
      <c r="H41" s="112">
        <v>3</v>
      </c>
      <c r="I41" s="112">
        <f t="shared" si="8"/>
        <v>14</v>
      </c>
      <c r="J41" s="112">
        <f t="shared" si="9"/>
        <v>4340000</v>
      </c>
      <c r="K41" s="112">
        <f t="shared" si="3"/>
        <v>31000</v>
      </c>
      <c r="L41" s="112">
        <v>5</v>
      </c>
      <c r="M41" s="112"/>
      <c r="N41" s="112">
        <v>8</v>
      </c>
      <c r="O41" s="112">
        <f t="shared" si="10"/>
        <v>8</v>
      </c>
      <c r="P41" s="112">
        <f t="shared" si="11"/>
        <v>1240000</v>
      </c>
      <c r="Q41" s="112">
        <f t="shared" si="12"/>
        <v>5580000</v>
      </c>
      <c r="R41" s="113"/>
    </row>
    <row r="42" spans="1:18" s="104" customFormat="1" ht="30" customHeight="1">
      <c r="A42" s="110">
        <v>8</v>
      </c>
      <c r="B42" s="111" t="s">
        <v>207</v>
      </c>
      <c r="C42" s="112">
        <v>62000</v>
      </c>
      <c r="D42" s="112">
        <v>5</v>
      </c>
      <c r="E42" s="112"/>
      <c r="F42" s="112">
        <v>9</v>
      </c>
      <c r="G42" s="112">
        <v>2</v>
      </c>
      <c r="H42" s="112">
        <v>3</v>
      </c>
      <c r="I42" s="112">
        <f t="shared" si="8"/>
        <v>14</v>
      </c>
      <c r="J42" s="112">
        <f t="shared" si="9"/>
        <v>4340000</v>
      </c>
      <c r="K42" s="112">
        <f t="shared" si="3"/>
        <v>31000</v>
      </c>
      <c r="L42" s="112">
        <v>5</v>
      </c>
      <c r="M42" s="112"/>
      <c r="N42" s="112">
        <v>23</v>
      </c>
      <c r="O42" s="112">
        <f t="shared" si="10"/>
        <v>23</v>
      </c>
      <c r="P42" s="112">
        <f t="shared" si="11"/>
        <v>3565000</v>
      </c>
      <c r="Q42" s="112">
        <f t="shared" si="12"/>
        <v>7905000</v>
      </c>
      <c r="R42" s="113"/>
    </row>
    <row r="43" spans="1:18" s="119" customFormat="1" ht="30" customHeight="1">
      <c r="A43" s="110">
        <v>9</v>
      </c>
      <c r="B43" s="111" t="s">
        <v>208</v>
      </c>
      <c r="C43" s="112">
        <v>62000</v>
      </c>
      <c r="D43" s="112">
        <v>5</v>
      </c>
      <c r="E43" s="112"/>
      <c r="F43" s="112">
        <v>3</v>
      </c>
      <c r="G43" s="112">
        <v>1</v>
      </c>
      <c r="H43" s="112">
        <v>2</v>
      </c>
      <c r="I43" s="112">
        <f t="shared" si="8"/>
        <v>6</v>
      </c>
      <c r="J43" s="112">
        <f t="shared" si="9"/>
        <v>1860000</v>
      </c>
      <c r="K43" s="112">
        <f t="shared" si="3"/>
        <v>31000</v>
      </c>
      <c r="L43" s="112">
        <v>5</v>
      </c>
      <c r="M43" s="112"/>
      <c r="N43" s="112">
        <v>1</v>
      </c>
      <c r="O43" s="112">
        <f t="shared" si="10"/>
        <v>1</v>
      </c>
      <c r="P43" s="112">
        <f t="shared" si="11"/>
        <v>155000</v>
      </c>
      <c r="Q43" s="112">
        <f t="shared" si="12"/>
        <v>2015000</v>
      </c>
      <c r="R43" s="113"/>
    </row>
    <row r="44" spans="1:18" s="119" customFormat="1" ht="30" customHeight="1">
      <c r="A44" s="110">
        <v>10</v>
      </c>
      <c r="B44" s="111" t="s">
        <v>209</v>
      </c>
      <c r="C44" s="112">
        <v>62000</v>
      </c>
      <c r="D44" s="112">
        <v>5</v>
      </c>
      <c r="E44" s="112"/>
      <c r="F44" s="112">
        <v>8</v>
      </c>
      <c r="G44" s="112"/>
      <c r="H44" s="112">
        <v>5</v>
      </c>
      <c r="I44" s="112">
        <f t="shared" si="8"/>
        <v>13</v>
      </c>
      <c r="J44" s="112">
        <f t="shared" si="9"/>
        <v>4030000</v>
      </c>
      <c r="K44" s="112">
        <f t="shared" si="3"/>
        <v>31000</v>
      </c>
      <c r="L44" s="112">
        <v>5</v>
      </c>
      <c r="M44" s="112"/>
      <c r="N44" s="112">
        <v>13</v>
      </c>
      <c r="O44" s="112">
        <f t="shared" si="10"/>
        <v>13</v>
      </c>
      <c r="P44" s="112">
        <f t="shared" si="11"/>
        <v>2015000</v>
      </c>
      <c r="Q44" s="112">
        <f t="shared" si="12"/>
        <v>6045000</v>
      </c>
      <c r="R44" s="113"/>
    </row>
    <row r="45" spans="1:18" s="119" customFormat="1" ht="30" customHeight="1">
      <c r="A45" s="110">
        <v>11</v>
      </c>
      <c r="B45" s="111" t="s">
        <v>62</v>
      </c>
      <c r="C45" s="112">
        <v>62000</v>
      </c>
      <c r="D45" s="112">
        <v>5</v>
      </c>
      <c r="E45" s="112"/>
      <c r="F45" s="112">
        <v>7</v>
      </c>
      <c r="G45" s="112"/>
      <c r="H45" s="112">
        <v>2</v>
      </c>
      <c r="I45" s="112">
        <f t="shared" si="8"/>
        <v>9</v>
      </c>
      <c r="J45" s="112">
        <f t="shared" si="9"/>
        <v>2790000</v>
      </c>
      <c r="K45" s="112">
        <f t="shared" si="3"/>
        <v>31000</v>
      </c>
      <c r="L45" s="112">
        <v>5</v>
      </c>
      <c r="M45" s="112"/>
      <c r="N45" s="112">
        <v>12</v>
      </c>
      <c r="O45" s="112">
        <f t="shared" si="10"/>
        <v>12</v>
      </c>
      <c r="P45" s="112">
        <f t="shared" si="11"/>
        <v>1860000</v>
      </c>
      <c r="Q45" s="112">
        <f t="shared" si="12"/>
        <v>4650000</v>
      </c>
      <c r="R45" s="113"/>
    </row>
    <row r="46" spans="1:18" s="119" customFormat="1" ht="30" customHeight="1">
      <c r="A46" s="110">
        <v>12</v>
      </c>
      <c r="B46" s="111" t="s">
        <v>63</v>
      </c>
      <c r="C46" s="112">
        <v>62000</v>
      </c>
      <c r="D46" s="112">
        <v>5</v>
      </c>
      <c r="E46" s="112"/>
      <c r="F46" s="112">
        <v>3</v>
      </c>
      <c r="G46" s="112">
        <v>2</v>
      </c>
      <c r="H46" s="112">
        <v>5</v>
      </c>
      <c r="I46" s="112">
        <f t="shared" si="8"/>
        <v>10</v>
      </c>
      <c r="J46" s="112">
        <f t="shared" si="9"/>
        <v>3100000</v>
      </c>
      <c r="K46" s="112">
        <f t="shared" si="3"/>
        <v>31000</v>
      </c>
      <c r="L46" s="112">
        <v>5</v>
      </c>
      <c r="M46" s="112"/>
      <c r="N46" s="112">
        <v>6</v>
      </c>
      <c r="O46" s="112">
        <f t="shared" si="10"/>
        <v>6</v>
      </c>
      <c r="P46" s="112">
        <f t="shared" si="11"/>
        <v>930000</v>
      </c>
      <c r="Q46" s="112">
        <f t="shared" si="12"/>
        <v>4030000</v>
      </c>
      <c r="R46" s="113"/>
    </row>
    <row r="47" spans="1:18" s="119" customFormat="1" ht="30" customHeight="1">
      <c r="A47" s="110">
        <v>13</v>
      </c>
      <c r="B47" s="111" t="s">
        <v>64</v>
      </c>
      <c r="C47" s="112">
        <v>62000</v>
      </c>
      <c r="D47" s="112">
        <v>5</v>
      </c>
      <c r="E47" s="112"/>
      <c r="F47" s="112">
        <v>3</v>
      </c>
      <c r="G47" s="112"/>
      <c r="H47" s="112">
        <v>1</v>
      </c>
      <c r="I47" s="112">
        <f t="shared" si="8"/>
        <v>4</v>
      </c>
      <c r="J47" s="112">
        <f t="shared" si="9"/>
        <v>1240000</v>
      </c>
      <c r="K47" s="112">
        <f t="shared" si="3"/>
        <v>31000</v>
      </c>
      <c r="L47" s="112">
        <v>5</v>
      </c>
      <c r="M47" s="112"/>
      <c r="N47" s="112">
        <v>4</v>
      </c>
      <c r="O47" s="112">
        <f t="shared" si="10"/>
        <v>4</v>
      </c>
      <c r="P47" s="112">
        <f t="shared" si="11"/>
        <v>620000</v>
      </c>
      <c r="Q47" s="112">
        <f t="shared" si="12"/>
        <v>1860000</v>
      </c>
      <c r="R47" s="113"/>
    </row>
    <row r="48" spans="1:18" s="119" customFormat="1" ht="30" customHeight="1">
      <c r="A48" s="110">
        <v>14</v>
      </c>
      <c r="B48" s="111" t="s">
        <v>66</v>
      </c>
      <c r="C48" s="112">
        <v>62000</v>
      </c>
      <c r="D48" s="112">
        <v>5</v>
      </c>
      <c r="E48" s="112"/>
      <c r="F48" s="112">
        <v>1</v>
      </c>
      <c r="G48" s="112"/>
      <c r="H48" s="112">
        <v>1</v>
      </c>
      <c r="I48" s="112">
        <f t="shared" si="8"/>
        <v>2</v>
      </c>
      <c r="J48" s="112">
        <f t="shared" si="9"/>
        <v>620000</v>
      </c>
      <c r="K48" s="112">
        <f t="shared" si="3"/>
        <v>31000</v>
      </c>
      <c r="L48" s="112">
        <v>5</v>
      </c>
      <c r="M48" s="112"/>
      <c r="N48" s="112">
        <v>14</v>
      </c>
      <c r="O48" s="112">
        <f t="shared" si="10"/>
        <v>14</v>
      </c>
      <c r="P48" s="112">
        <f t="shared" si="11"/>
        <v>2170000</v>
      </c>
      <c r="Q48" s="112">
        <f t="shared" si="12"/>
        <v>2790000</v>
      </c>
      <c r="R48" s="113"/>
    </row>
    <row r="49" spans="1:18" ht="25.5" customHeight="1">
      <c r="A49" s="110">
        <v>15</v>
      </c>
      <c r="B49" s="111" t="s">
        <v>65</v>
      </c>
      <c r="C49" s="112">
        <v>62000</v>
      </c>
      <c r="D49" s="112">
        <v>5</v>
      </c>
      <c r="E49" s="112"/>
      <c r="F49" s="112">
        <v>7</v>
      </c>
      <c r="G49" s="112">
        <v>2</v>
      </c>
      <c r="H49" s="112">
        <v>1</v>
      </c>
      <c r="I49" s="112">
        <f t="shared" si="8"/>
        <v>10</v>
      </c>
      <c r="J49" s="112">
        <f t="shared" si="9"/>
        <v>3100000</v>
      </c>
      <c r="K49" s="112">
        <f t="shared" si="3"/>
        <v>31000</v>
      </c>
      <c r="L49" s="112">
        <v>5</v>
      </c>
      <c r="M49" s="112"/>
      <c r="N49" s="112">
        <v>4</v>
      </c>
      <c r="O49" s="112">
        <f t="shared" si="10"/>
        <v>4</v>
      </c>
      <c r="P49" s="112">
        <f t="shared" si="11"/>
        <v>620000</v>
      </c>
      <c r="Q49" s="112">
        <f t="shared" si="12"/>
        <v>3720000</v>
      </c>
      <c r="R49" s="113"/>
    </row>
    <row r="50" spans="1:18" s="119" customFormat="1" ht="31.5" customHeight="1">
      <c r="A50" s="110">
        <v>16</v>
      </c>
      <c r="B50" s="111" t="s">
        <v>210</v>
      </c>
      <c r="C50" s="112">
        <v>62000</v>
      </c>
      <c r="D50" s="112">
        <v>5</v>
      </c>
      <c r="E50" s="112"/>
      <c r="F50" s="112">
        <v>11</v>
      </c>
      <c r="G50" s="112"/>
      <c r="H50" s="112">
        <v>4</v>
      </c>
      <c r="I50" s="112">
        <f t="shared" si="8"/>
        <v>15</v>
      </c>
      <c r="J50" s="112">
        <f t="shared" si="9"/>
        <v>4650000</v>
      </c>
      <c r="K50" s="112">
        <f t="shared" si="3"/>
        <v>31000</v>
      </c>
      <c r="L50" s="112">
        <v>5</v>
      </c>
      <c r="M50" s="112"/>
      <c r="N50" s="112">
        <v>11</v>
      </c>
      <c r="O50" s="112">
        <f t="shared" si="10"/>
        <v>11</v>
      </c>
      <c r="P50" s="112">
        <f t="shared" si="11"/>
        <v>1705000</v>
      </c>
      <c r="Q50" s="112">
        <f t="shared" si="12"/>
        <v>6355000</v>
      </c>
      <c r="R50" s="113"/>
    </row>
    <row r="51" spans="1:18" s="119" customFormat="1" ht="29.25" customHeight="1">
      <c r="A51" s="110">
        <v>17</v>
      </c>
      <c r="B51" s="111" t="s">
        <v>67</v>
      </c>
      <c r="C51" s="112">
        <v>62000</v>
      </c>
      <c r="D51" s="112">
        <v>5</v>
      </c>
      <c r="E51" s="112"/>
      <c r="F51" s="112">
        <v>12</v>
      </c>
      <c r="G51" s="112">
        <v>1</v>
      </c>
      <c r="H51" s="112">
        <v>1</v>
      </c>
      <c r="I51" s="112">
        <f t="shared" si="8"/>
        <v>14</v>
      </c>
      <c r="J51" s="112">
        <f t="shared" si="9"/>
        <v>4340000</v>
      </c>
      <c r="K51" s="112">
        <f t="shared" si="3"/>
        <v>31000</v>
      </c>
      <c r="L51" s="112">
        <v>5</v>
      </c>
      <c r="M51" s="112"/>
      <c r="N51" s="112">
        <v>7</v>
      </c>
      <c r="O51" s="112">
        <f t="shared" si="10"/>
        <v>7</v>
      </c>
      <c r="P51" s="112">
        <f t="shared" si="11"/>
        <v>1085000</v>
      </c>
      <c r="Q51" s="112">
        <f t="shared" si="12"/>
        <v>5425000</v>
      </c>
      <c r="R51" s="113"/>
    </row>
    <row r="52" spans="1:18" s="119" customFormat="1" ht="33.75" customHeight="1">
      <c r="A52" s="110">
        <v>18</v>
      </c>
      <c r="B52" s="111" t="s">
        <v>68</v>
      </c>
      <c r="C52" s="112">
        <v>62000</v>
      </c>
      <c r="D52" s="112">
        <v>5</v>
      </c>
      <c r="E52" s="112"/>
      <c r="F52" s="112">
        <v>9</v>
      </c>
      <c r="G52" s="112"/>
      <c r="H52" s="112"/>
      <c r="I52" s="112">
        <f t="shared" si="8"/>
        <v>9</v>
      </c>
      <c r="J52" s="112">
        <f t="shared" si="9"/>
        <v>2790000</v>
      </c>
      <c r="K52" s="112">
        <f t="shared" si="3"/>
        <v>31000</v>
      </c>
      <c r="L52" s="112">
        <v>5</v>
      </c>
      <c r="M52" s="112"/>
      <c r="N52" s="112">
        <v>5</v>
      </c>
      <c r="O52" s="112">
        <f t="shared" si="10"/>
        <v>5</v>
      </c>
      <c r="P52" s="112">
        <f t="shared" si="11"/>
        <v>775000</v>
      </c>
      <c r="Q52" s="112">
        <f t="shared" si="12"/>
        <v>3565000</v>
      </c>
      <c r="R52" s="113"/>
    </row>
    <row r="53" spans="1:19" ht="18.75" customHeight="1">
      <c r="A53" s="120"/>
      <c r="B53" s="120" t="s">
        <v>211</v>
      </c>
      <c r="C53" s="121"/>
      <c r="D53" s="121"/>
      <c r="E53" s="122">
        <f aca="true" t="shared" si="13" ref="E53:J53">E10+E34</f>
        <v>0</v>
      </c>
      <c r="F53" s="122">
        <f t="shared" si="13"/>
        <v>125</v>
      </c>
      <c r="G53" s="122">
        <f t="shared" si="13"/>
        <v>11</v>
      </c>
      <c r="H53" s="122">
        <f t="shared" si="13"/>
        <v>56</v>
      </c>
      <c r="I53" s="122">
        <f t="shared" si="13"/>
        <v>192</v>
      </c>
      <c r="J53" s="122">
        <f t="shared" si="13"/>
        <v>62740000</v>
      </c>
      <c r="K53" s="122"/>
      <c r="L53" s="122"/>
      <c r="M53" s="122">
        <f>M10+M34</f>
        <v>0</v>
      </c>
      <c r="N53" s="122">
        <f>N10+N34</f>
        <v>198</v>
      </c>
      <c r="O53" s="122">
        <f>O10+O34</f>
        <v>198</v>
      </c>
      <c r="P53" s="122">
        <f>P10+P34</f>
        <v>33852500</v>
      </c>
      <c r="Q53" s="122">
        <f>Q10+Q34</f>
        <v>96592500</v>
      </c>
      <c r="R53" s="123"/>
      <c r="S53" s="124"/>
    </row>
    <row r="54" spans="1:18" ht="31.5" customHeight="1">
      <c r="A54" s="281" t="s">
        <v>212</v>
      </c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</row>
    <row r="55" spans="1:19" ht="16.5" customHeight="1" hidden="1">
      <c r="A55" s="104"/>
      <c r="B55" s="275"/>
      <c r="C55" s="275"/>
      <c r="D55" s="125"/>
      <c r="E55" s="125"/>
      <c r="F55" s="125"/>
      <c r="G55" s="125"/>
      <c r="H55" s="125"/>
      <c r="I55" s="125"/>
      <c r="J55" s="125"/>
      <c r="M55" s="282" t="s">
        <v>213</v>
      </c>
      <c r="N55" s="282"/>
      <c r="O55" s="282"/>
      <c r="P55" s="282"/>
      <c r="Q55" s="282"/>
      <c r="R55" s="282"/>
      <c r="S55" s="126"/>
    </row>
    <row r="56" spans="2:18" ht="15.75" customHeight="1" hidden="1">
      <c r="B56" s="283" t="s">
        <v>178</v>
      </c>
      <c r="C56" s="283"/>
      <c r="D56" s="283"/>
      <c r="E56" s="283"/>
      <c r="F56" s="283"/>
      <c r="G56" s="127"/>
      <c r="H56" s="127"/>
      <c r="I56" s="127"/>
      <c r="J56" s="127"/>
      <c r="K56" s="127"/>
      <c r="L56" s="127"/>
      <c r="M56" s="283" t="s">
        <v>162</v>
      </c>
      <c r="N56" s="283"/>
      <c r="O56" s="283"/>
      <c r="P56" s="283"/>
      <c r="Q56" s="283"/>
      <c r="R56" s="128"/>
    </row>
    <row r="57" spans="1:19" ht="18.75">
      <c r="A57" s="104"/>
      <c r="B57" s="284"/>
      <c r="C57" s="284"/>
      <c r="D57" s="284"/>
      <c r="E57" s="284"/>
      <c r="F57" s="129"/>
      <c r="G57" s="285"/>
      <c r="H57" s="285"/>
      <c r="I57" s="285"/>
      <c r="J57" s="285"/>
      <c r="K57" s="285"/>
      <c r="L57" s="130"/>
      <c r="M57" s="284"/>
      <c r="N57" s="284"/>
      <c r="O57" s="284"/>
      <c r="P57" s="284"/>
      <c r="Q57" s="284"/>
      <c r="R57" s="284"/>
      <c r="S57" s="126"/>
    </row>
    <row r="58" spans="1:18" ht="18.75">
      <c r="A58" s="104"/>
      <c r="B58" s="284"/>
      <c r="C58" s="284"/>
      <c r="D58" s="284"/>
      <c r="E58" s="284"/>
      <c r="F58" s="129"/>
      <c r="G58" s="285"/>
      <c r="H58" s="285"/>
      <c r="I58" s="285"/>
      <c r="J58" s="285"/>
      <c r="K58" s="285"/>
      <c r="L58" s="130"/>
      <c r="M58" s="284"/>
      <c r="N58" s="284"/>
      <c r="O58" s="284"/>
      <c r="P58" s="284"/>
      <c r="Q58" s="284"/>
      <c r="R58" s="284"/>
    </row>
    <row r="59" spans="1:19" ht="39" customHeight="1">
      <c r="A59" s="104"/>
      <c r="B59" s="130"/>
      <c r="C59" s="130"/>
      <c r="D59" s="130"/>
      <c r="E59" s="130"/>
      <c r="F59" s="129"/>
      <c r="G59" s="130"/>
      <c r="H59" s="130"/>
      <c r="I59" s="130"/>
      <c r="J59" s="129"/>
      <c r="K59" s="130"/>
      <c r="P59" s="286"/>
      <c r="Q59" s="286"/>
      <c r="R59" s="286"/>
      <c r="S59" s="131"/>
    </row>
    <row r="60" spans="1:19" ht="18.75">
      <c r="A60" s="104"/>
      <c r="B60" s="130"/>
      <c r="C60" s="130"/>
      <c r="D60" s="130"/>
      <c r="E60" s="130"/>
      <c r="F60" s="129"/>
      <c r="G60" s="130"/>
      <c r="H60" s="130"/>
      <c r="I60" s="130"/>
      <c r="J60" s="129"/>
      <c r="K60" s="130"/>
      <c r="L60" s="130"/>
      <c r="S60" s="131"/>
    </row>
    <row r="61" spans="1:18" ht="16.5" customHeight="1">
      <c r="A61" s="104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</row>
    <row r="62" spans="1:18" ht="18.75">
      <c r="A62" s="104"/>
      <c r="B62" s="132"/>
      <c r="C62" s="132"/>
      <c r="D62" s="132"/>
      <c r="E62" s="132"/>
      <c r="F62" s="131"/>
      <c r="G62" s="132"/>
      <c r="H62" s="132"/>
      <c r="I62" s="132"/>
      <c r="J62" s="131"/>
      <c r="K62" s="132"/>
      <c r="L62" s="132"/>
      <c r="M62" s="132"/>
      <c r="N62" s="132"/>
      <c r="O62" s="132"/>
      <c r="P62" s="132"/>
      <c r="Q62" s="132"/>
      <c r="R62" s="132"/>
    </row>
    <row r="63" spans="1:18" ht="18.75">
      <c r="A63" s="104"/>
      <c r="B63" s="284"/>
      <c r="C63" s="284"/>
      <c r="D63" s="284"/>
      <c r="E63" s="284"/>
      <c r="F63" s="131"/>
      <c r="G63" s="284"/>
      <c r="H63" s="284"/>
      <c r="I63" s="284"/>
      <c r="J63" s="284"/>
      <c r="K63" s="284"/>
      <c r="L63" s="132"/>
      <c r="M63" s="284"/>
      <c r="N63" s="284"/>
      <c r="O63" s="284"/>
      <c r="P63" s="284"/>
      <c r="Q63" s="284"/>
      <c r="R63" s="284"/>
    </row>
    <row r="64" spans="1:18" ht="15">
      <c r="A64" s="104"/>
      <c r="B64" s="133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25"/>
      <c r="Q64" s="125"/>
      <c r="R64" s="125"/>
    </row>
    <row r="65" spans="1:18" ht="15">
      <c r="A65" s="125"/>
      <c r="B65" s="13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</row>
    <row r="66" spans="1:18" ht="15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</row>
    <row r="67" spans="1:18" ht="15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</row>
    <row r="68" spans="1:18" ht="15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</row>
    <row r="69" spans="1:18" ht="1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</row>
    <row r="70" spans="1:18" ht="15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</row>
    <row r="71" spans="1:18" ht="15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</row>
    <row r="72" spans="1:18" ht="15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</row>
    <row r="73" spans="1:18" ht="15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</row>
    <row r="74" spans="1:18" ht="15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</row>
    <row r="75" spans="1:18" ht="15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</row>
    <row r="76" spans="1:18" ht="15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</row>
    <row r="77" spans="1:18" ht="1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</row>
    <row r="78" spans="1:18" ht="15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</row>
    <row r="79" spans="1:18" ht="15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1:18" ht="15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</row>
    <row r="81" spans="1:18" ht="15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</row>
    <row r="82" spans="1:18" ht="15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</row>
    <row r="83" spans="1:18" ht="15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</row>
    <row r="84" spans="1:18" ht="15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</row>
    <row r="85" spans="1:18" ht="15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</row>
    <row r="86" spans="1:18" ht="15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</row>
    <row r="87" spans="1:18" ht="15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</row>
    <row r="88" spans="1:18" ht="15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</row>
    <row r="89" spans="1:18" ht="15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</row>
    <row r="90" spans="1:18" ht="15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</row>
    <row r="91" spans="1:18" ht="15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</row>
    <row r="92" spans="1:18" ht="15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</row>
    <row r="93" spans="1:18" ht="15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</row>
    <row r="94" spans="1:18" ht="15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1:18" ht="15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1:18" ht="15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1:18" ht="15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</row>
    <row r="98" spans="1:18" ht="15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18" ht="15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</row>
    <row r="100" spans="1:18" ht="15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</row>
    <row r="101" spans="1:18" ht="15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18" ht="15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</row>
    <row r="103" spans="1:18" ht="15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</row>
    <row r="104" spans="1:18" ht="15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</row>
    <row r="105" spans="1:18" ht="15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</row>
    <row r="106" spans="1:18" ht="15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</row>
    <row r="107" spans="1:18" ht="15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</row>
    <row r="108" spans="1:18" ht="15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</row>
    <row r="109" spans="1:18" ht="15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</row>
    <row r="110" spans="1:18" ht="15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</row>
    <row r="111" spans="1:18" ht="15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</row>
    <row r="112" spans="1:18" ht="15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</row>
    <row r="113" spans="1:18" ht="15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</row>
    <row r="114" spans="1:18" ht="15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</row>
    <row r="115" spans="1:18" ht="15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</row>
    <row r="116" spans="1:18" ht="15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</row>
    <row r="117" spans="1:18" ht="15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</row>
    <row r="118" spans="1:18" ht="15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</row>
    <row r="119" spans="1:18" ht="15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</row>
    <row r="120" spans="1:18" ht="15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</row>
    <row r="121" spans="1:18" ht="15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</row>
    <row r="122" spans="1:18" ht="15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</row>
    <row r="123" spans="1:18" ht="15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</row>
    <row r="124" spans="1:18" ht="15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</row>
    <row r="125" spans="1:18" ht="15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</row>
    <row r="126" spans="1:18" ht="15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</row>
    <row r="127" spans="1:18" ht="15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</row>
    <row r="128" spans="1:18" ht="15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</row>
    <row r="129" spans="1:18" ht="15">
      <c r="A129" s="125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</row>
    <row r="130" spans="1:18" ht="15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</row>
    <row r="131" spans="1:18" ht="15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</row>
    <row r="132" spans="1:18" ht="15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</row>
    <row r="133" spans="1:18" ht="15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</row>
    <row r="134" spans="1:18" ht="15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</row>
    <row r="135" spans="1:18" ht="15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</row>
    <row r="136" spans="1:18" ht="15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</row>
    <row r="137" spans="1:18" ht="15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</row>
    <row r="138" spans="1:18" ht="15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</row>
    <row r="139" spans="1:18" ht="15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</row>
    <row r="140" spans="1:18" ht="15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</row>
    <row r="141" spans="1:18" ht="15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</row>
    <row r="142" spans="1:18" ht="15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</row>
    <row r="143" spans="1:18" ht="15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</row>
    <row r="144" spans="1:18" ht="15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</row>
    <row r="145" spans="1:18" ht="15">
      <c r="A145" s="125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</row>
    <row r="146" spans="1:18" ht="15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</row>
    <row r="147" spans="1:18" ht="15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</row>
    <row r="148" spans="1:18" ht="15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</row>
    <row r="149" spans="1:18" ht="15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</row>
    <row r="150" spans="1:18" ht="15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</row>
    <row r="151" spans="1:18" ht="15">
      <c r="A151" s="125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</row>
    <row r="152" spans="1:18" ht="15">
      <c r="A152" s="125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</row>
    <row r="153" spans="1:18" ht="15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</row>
    <row r="154" spans="1:18" ht="15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</row>
    <row r="155" spans="1:18" ht="15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</row>
  </sheetData>
  <sheetProtection/>
  <mergeCells count="33">
    <mergeCell ref="B63:E63"/>
    <mergeCell ref="G63:K63"/>
    <mergeCell ref="M63:R63"/>
    <mergeCell ref="B58:E58"/>
    <mergeCell ref="G58:K58"/>
    <mergeCell ref="M58:R58"/>
    <mergeCell ref="P59:R59"/>
    <mergeCell ref="B61:E61"/>
    <mergeCell ref="F61:L61"/>
    <mergeCell ref="M61:R61"/>
    <mergeCell ref="A54:R54"/>
    <mergeCell ref="B55:C55"/>
    <mergeCell ref="M55:R55"/>
    <mergeCell ref="B56:F56"/>
    <mergeCell ref="M56:Q56"/>
    <mergeCell ref="B57:E57"/>
    <mergeCell ref="G57:K57"/>
    <mergeCell ref="M57:R57"/>
    <mergeCell ref="A6:A8"/>
    <mergeCell ref="B6:B8"/>
    <mergeCell ref="C6:C8"/>
    <mergeCell ref="D6:D8"/>
    <mergeCell ref="E6:Q6"/>
    <mergeCell ref="R6:R8"/>
    <mergeCell ref="E7:J7"/>
    <mergeCell ref="K7:P7"/>
    <mergeCell ref="Q7:Q8"/>
    <mergeCell ref="A1:I1"/>
    <mergeCell ref="P1:R1"/>
    <mergeCell ref="A2:I2"/>
    <mergeCell ref="A3:R3"/>
    <mergeCell ref="A4:R4"/>
    <mergeCell ref="P5:R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140"/>
  <sheetViews>
    <sheetView zoomScalePageLayoutView="0" workbookViewId="0" topLeftCell="A4">
      <pane xSplit="2" ySplit="63" topLeftCell="C67" activePane="bottomRight" state="frozen"/>
      <selection pane="topLeft" activeCell="A4" sqref="A4"/>
      <selection pane="topRight" activeCell="C4" sqref="C4"/>
      <selection pane="bottomLeft" activeCell="A67" sqref="A67"/>
      <selection pane="bottomRight" activeCell="H125" sqref="H125"/>
    </sheetView>
  </sheetViews>
  <sheetFormatPr defaultColWidth="9.00390625" defaultRowHeight="15.75"/>
  <cols>
    <col min="1" max="1" width="5.875" style="4" customWidth="1"/>
    <col min="2" max="2" width="30.25390625" style="4" customWidth="1"/>
    <col min="3" max="3" width="5.00390625" style="4" customWidth="1"/>
    <col min="4" max="4" width="4.50390625" style="4" customWidth="1"/>
    <col min="5" max="5" width="5.375" style="4" customWidth="1"/>
    <col min="6" max="6" width="5.25390625" style="4" customWidth="1"/>
    <col min="7" max="7" width="5.375" style="4" customWidth="1"/>
    <col min="8" max="8" width="6.625" style="4" customWidth="1"/>
    <col min="9" max="9" width="5.25390625" style="4" customWidth="1"/>
    <col min="10" max="10" width="5.25390625" style="50" customWidth="1"/>
    <col min="11" max="11" width="7.125" style="4" customWidth="1"/>
    <col min="12" max="12" width="5.875" style="4" customWidth="1"/>
    <col min="13" max="13" width="5.625" style="4" customWidth="1"/>
    <col min="14" max="14" width="5.375" style="4" customWidth="1"/>
    <col min="15" max="15" width="5.75390625" style="4" customWidth="1"/>
    <col min="16" max="16" width="5.25390625" style="50" bestFit="1" customWidth="1"/>
    <col min="17" max="17" width="8.125" style="4" customWidth="1"/>
    <col min="18" max="18" width="7.875" style="4" customWidth="1"/>
    <col min="19" max="19" width="4.75390625" style="4" customWidth="1"/>
    <col min="20" max="16384" width="9.00390625" style="4" customWidth="1"/>
  </cols>
  <sheetData>
    <row r="1" spans="1:19" ht="15.75">
      <c r="A1" s="289" t="s">
        <v>79</v>
      </c>
      <c r="B1" s="289"/>
      <c r="R1" s="290" t="s">
        <v>80</v>
      </c>
      <c r="S1" s="290"/>
    </row>
    <row r="2" spans="1:19" ht="42.75" customHeight="1">
      <c r="A2" s="293" t="s">
        <v>81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</row>
    <row r="3" spans="12:19" ht="15.75">
      <c r="L3" s="294" t="s">
        <v>82</v>
      </c>
      <c r="M3" s="294"/>
      <c r="N3" s="294"/>
      <c r="O3" s="294"/>
      <c r="P3" s="294"/>
      <c r="Q3" s="294"/>
      <c r="R3" s="294"/>
      <c r="S3" s="294"/>
    </row>
    <row r="4" spans="1:19" ht="18" customHeight="1">
      <c r="A4" s="295" t="s">
        <v>83</v>
      </c>
      <c r="B4" s="295" t="s">
        <v>15</v>
      </c>
      <c r="C4" s="295" t="s">
        <v>84</v>
      </c>
      <c r="D4" s="295" t="s">
        <v>85</v>
      </c>
      <c r="E4" s="296" t="s">
        <v>86</v>
      </c>
      <c r="F4" s="296"/>
      <c r="G4" s="296"/>
      <c r="H4" s="296"/>
      <c r="I4" s="296"/>
      <c r="J4" s="296"/>
      <c r="K4" s="296"/>
      <c r="L4" s="297" t="s">
        <v>87</v>
      </c>
      <c r="M4" s="297"/>
      <c r="N4" s="297"/>
      <c r="O4" s="297"/>
      <c r="P4" s="297"/>
      <c r="Q4" s="297"/>
      <c r="R4" s="287" t="s">
        <v>88</v>
      </c>
      <c r="S4" s="288" t="s">
        <v>89</v>
      </c>
    </row>
    <row r="5" spans="1:19" ht="168" customHeight="1">
      <c r="A5" s="295"/>
      <c r="B5" s="295"/>
      <c r="C5" s="295"/>
      <c r="D5" s="295"/>
      <c r="E5" s="49" t="s">
        <v>90</v>
      </c>
      <c r="F5" s="49" t="s">
        <v>91</v>
      </c>
      <c r="G5" s="49" t="s">
        <v>92</v>
      </c>
      <c r="H5" s="49" t="s">
        <v>93</v>
      </c>
      <c r="I5" s="49" t="s">
        <v>94</v>
      </c>
      <c r="J5" s="51" t="s">
        <v>95</v>
      </c>
      <c r="K5" s="49" t="s">
        <v>96</v>
      </c>
      <c r="L5" s="49" t="s">
        <v>97</v>
      </c>
      <c r="M5" s="49" t="s">
        <v>85</v>
      </c>
      <c r="N5" s="47" t="s">
        <v>164</v>
      </c>
      <c r="O5" s="49" t="s">
        <v>98</v>
      </c>
      <c r="P5" s="51" t="s">
        <v>95</v>
      </c>
      <c r="Q5" s="49" t="s">
        <v>96</v>
      </c>
      <c r="R5" s="287"/>
      <c r="S5" s="288"/>
    </row>
    <row r="6" spans="1:19" ht="12.75">
      <c r="A6" s="5" t="s">
        <v>4</v>
      </c>
      <c r="B6" s="6" t="s">
        <v>5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52">
        <v>8</v>
      </c>
      <c r="K6" s="7">
        <v>9</v>
      </c>
      <c r="L6" s="7">
        <v>10</v>
      </c>
      <c r="M6" s="7"/>
      <c r="N6" s="7">
        <v>11</v>
      </c>
      <c r="O6" s="7">
        <v>12</v>
      </c>
      <c r="P6" s="52">
        <v>13</v>
      </c>
      <c r="Q6" s="7">
        <v>14</v>
      </c>
      <c r="R6" s="7">
        <v>15</v>
      </c>
      <c r="S6" s="53"/>
    </row>
    <row r="7" spans="1:19" ht="12.75" hidden="1">
      <c r="A7" s="8" t="s">
        <v>2</v>
      </c>
      <c r="B7" s="9" t="s">
        <v>99</v>
      </c>
      <c r="C7" s="10"/>
      <c r="D7" s="10"/>
      <c r="E7" s="10"/>
      <c r="F7" s="10"/>
      <c r="G7" s="10"/>
      <c r="H7" s="10"/>
      <c r="I7" s="10"/>
      <c r="J7" s="54"/>
      <c r="K7" s="10"/>
      <c r="L7" s="10"/>
      <c r="M7" s="10"/>
      <c r="N7" s="10"/>
      <c r="O7" s="10"/>
      <c r="P7" s="54"/>
      <c r="Q7" s="10"/>
      <c r="R7" s="10"/>
      <c r="S7" s="11"/>
    </row>
    <row r="8" spans="1:20" ht="12.75" hidden="1">
      <c r="A8" s="8">
        <v>1</v>
      </c>
      <c r="B8" s="9" t="s">
        <v>3</v>
      </c>
      <c r="C8" s="10"/>
      <c r="D8" s="10"/>
      <c r="E8" s="12">
        <f>E9+E40+E63</f>
        <v>0</v>
      </c>
      <c r="F8" s="12">
        <f aca="true" t="shared" si="0" ref="F8:R8">F9+F40+F63</f>
        <v>99</v>
      </c>
      <c r="G8" s="12">
        <f t="shared" si="0"/>
        <v>12</v>
      </c>
      <c r="H8" s="12">
        <f t="shared" si="0"/>
        <v>136</v>
      </c>
      <c r="I8" s="12">
        <f t="shared" si="0"/>
        <v>0</v>
      </c>
      <c r="J8" s="55">
        <f t="shared" si="0"/>
        <v>247</v>
      </c>
      <c r="K8" s="13">
        <f t="shared" si="0"/>
        <v>81145</v>
      </c>
      <c r="L8" s="12">
        <f t="shared" si="0"/>
        <v>0</v>
      </c>
      <c r="M8" s="12">
        <f t="shared" si="0"/>
        <v>220</v>
      </c>
      <c r="N8" s="12">
        <f t="shared" si="0"/>
        <v>0</v>
      </c>
      <c r="O8" s="12">
        <f t="shared" si="0"/>
        <v>190</v>
      </c>
      <c r="P8" s="55">
        <f t="shared" si="0"/>
        <v>190</v>
      </c>
      <c r="Q8" s="13">
        <f t="shared" si="0"/>
        <v>32612.5</v>
      </c>
      <c r="R8" s="13">
        <f t="shared" si="0"/>
        <v>113757.5</v>
      </c>
      <c r="S8" s="56"/>
      <c r="T8" s="57">
        <f>+R8+R67</f>
        <v>216665.5</v>
      </c>
    </row>
    <row r="9" spans="1:19" ht="16.5" customHeight="1" hidden="1">
      <c r="A9" s="8" t="s">
        <v>17</v>
      </c>
      <c r="B9" s="14" t="s">
        <v>100</v>
      </c>
      <c r="C9" s="10"/>
      <c r="D9" s="10"/>
      <c r="E9" s="15"/>
      <c r="F9" s="16">
        <f>SUM(F10:F39)</f>
        <v>11</v>
      </c>
      <c r="G9" s="16">
        <f>SUM(G10:G39)</f>
        <v>0</v>
      </c>
      <c r="H9" s="16">
        <f aca="true" t="shared" si="1" ref="H9:S9">SUM(H10:H39)</f>
        <v>31</v>
      </c>
      <c r="I9" s="16">
        <f t="shared" si="1"/>
        <v>0</v>
      </c>
      <c r="J9" s="58">
        <f t="shared" si="1"/>
        <v>42</v>
      </c>
      <c r="K9" s="17">
        <f t="shared" si="1"/>
        <v>17595</v>
      </c>
      <c r="L9" s="16"/>
      <c r="M9" s="16">
        <f t="shared" si="1"/>
        <v>115</v>
      </c>
      <c r="N9" s="16">
        <f t="shared" si="1"/>
        <v>0</v>
      </c>
      <c r="O9" s="16">
        <f t="shared" si="1"/>
        <v>55</v>
      </c>
      <c r="P9" s="58">
        <f t="shared" si="1"/>
        <v>55</v>
      </c>
      <c r="Q9" s="17">
        <f t="shared" si="1"/>
        <v>11687.5</v>
      </c>
      <c r="R9" s="16">
        <f>K9+Q9</f>
        <v>29282.5</v>
      </c>
      <c r="S9" s="59">
        <f t="shared" si="1"/>
        <v>0</v>
      </c>
    </row>
    <row r="10" spans="1:19" ht="16.5" customHeight="1" hidden="1">
      <c r="A10" s="18">
        <v>1</v>
      </c>
      <c r="B10" s="3" t="s">
        <v>101</v>
      </c>
      <c r="C10" s="10">
        <v>85</v>
      </c>
      <c r="D10" s="10">
        <v>5</v>
      </c>
      <c r="E10" s="19"/>
      <c r="F10" s="19"/>
      <c r="G10" s="19"/>
      <c r="H10" s="19"/>
      <c r="I10" s="19"/>
      <c r="J10" s="60"/>
      <c r="K10" s="20"/>
      <c r="L10" s="19"/>
      <c r="M10" s="19"/>
      <c r="N10" s="19"/>
      <c r="O10" s="19"/>
      <c r="P10" s="60"/>
      <c r="Q10" s="21"/>
      <c r="R10" s="19"/>
      <c r="S10" s="11"/>
    </row>
    <row r="11" spans="1:19" ht="16.5" customHeight="1" hidden="1">
      <c r="A11" s="18">
        <v>2</v>
      </c>
      <c r="B11" s="3" t="s">
        <v>102</v>
      </c>
      <c r="C11" s="10">
        <v>85</v>
      </c>
      <c r="D11" s="10">
        <v>5</v>
      </c>
      <c r="E11" s="19"/>
      <c r="F11" s="19"/>
      <c r="G11" s="19"/>
      <c r="H11" s="19"/>
      <c r="I11" s="19"/>
      <c r="J11" s="60"/>
      <c r="K11" s="21"/>
      <c r="L11" s="22">
        <v>42.5</v>
      </c>
      <c r="M11" s="19">
        <v>5</v>
      </c>
      <c r="N11" s="19"/>
      <c r="O11" s="19">
        <v>3</v>
      </c>
      <c r="P11" s="60">
        <f aca="true" t="shared" si="2" ref="P11:P38">N11+O11</f>
        <v>3</v>
      </c>
      <c r="Q11" s="21">
        <f>L11*M11*P11</f>
        <v>637.5</v>
      </c>
      <c r="R11" s="23">
        <f>K11+Q11</f>
        <v>637.5</v>
      </c>
      <c r="S11" s="11"/>
    </row>
    <row r="12" spans="1:19" ht="16.5" customHeight="1" hidden="1">
      <c r="A12" s="18">
        <v>3</v>
      </c>
      <c r="B12" s="3" t="s">
        <v>103</v>
      </c>
      <c r="C12" s="10">
        <v>85</v>
      </c>
      <c r="D12" s="10">
        <v>5</v>
      </c>
      <c r="E12" s="19"/>
      <c r="F12" s="19"/>
      <c r="G12" s="19"/>
      <c r="H12" s="19"/>
      <c r="I12" s="19"/>
      <c r="J12" s="60"/>
      <c r="K12" s="21"/>
      <c r="L12" s="22">
        <v>42.5</v>
      </c>
      <c r="M12" s="19">
        <v>5</v>
      </c>
      <c r="N12" s="19"/>
      <c r="O12" s="19">
        <v>4</v>
      </c>
      <c r="P12" s="60">
        <f t="shared" si="2"/>
        <v>4</v>
      </c>
      <c r="Q12" s="21">
        <f aca="true" t="shared" si="3" ref="Q12:Q38">L12*M12*P12</f>
        <v>850</v>
      </c>
      <c r="R12" s="23">
        <f aca="true" t="shared" si="4" ref="R12:R38">K12+Q12</f>
        <v>850</v>
      </c>
      <c r="S12" s="11"/>
    </row>
    <row r="13" spans="1:19" ht="16.5" customHeight="1" hidden="1">
      <c r="A13" s="18">
        <v>4</v>
      </c>
      <c r="B13" s="3" t="s">
        <v>104</v>
      </c>
      <c r="C13" s="10">
        <v>85</v>
      </c>
      <c r="D13" s="10">
        <v>5</v>
      </c>
      <c r="E13" s="19"/>
      <c r="F13" s="19"/>
      <c r="G13" s="19"/>
      <c r="H13" s="19">
        <v>1</v>
      </c>
      <c r="I13" s="19"/>
      <c r="J13" s="60">
        <f aca="true" t="shared" si="5" ref="J13:J35">E13+F13+G13+H13+I13</f>
        <v>1</v>
      </c>
      <c r="K13" s="21">
        <f aca="true" t="shared" si="6" ref="K13:K35">C13*D13*J13</f>
        <v>425</v>
      </c>
      <c r="L13" s="22">
        <v>42.5</v>
      </c>
      <c r="M13" s="19">
        <v>5</v>
      </c>
      <c r="N13" s="19"/>
      <c r="O13" s="19">
        <v>2</v>
      </c>
      <c r="P13" s="60">
        <f t="shared" si="2"/>
        <v>2</v>
      </c>
      <c r="Q13" s="21">
        <f t="shared" si="3"/>
        <v>425</v>
      </c>
      <c r="R13" s="23">
        <f t="shared" si="4"/>
        <v>850</v>
      </c>
      <c r="S13" s="11"/>
    </row>
    <row r="14" spans="1:19" ht="16.5" customHeight="1" hidden="1">
      <c r="A14" s="18">
        <v>5</v>
      </c>
      <c r="B14" s="3" t="s">
        <v>105</v>
      </c>
      <c r="C14" s="10">
        <v>85</v>
      </c>
      <c r="D14" s="10">
        <v>5</v>
      </c>
      <c r="E14" s="19"/>
      <c r="F14" s="19"/>
      <c r="G14" s="19"/>
      <c r="H14" s="19">
        <v>2</v>
      </c>
      <c r="I14" s="19"/>
      <c r="J14" s="60">
        <f t="shared" si="5"/>
        <v>2</v>
      </c>
      <c r="K14" s="21">
        <f t="shared" si="6"/>
        <v>850</v>
      </c>
      <c r="L14" s="22">
        <v>42.5</v>
      </c>
      <c r="M14" s="19">
        <v>5</v>
      </c>
      <c r="N14" s="19"/>
      <c r="O14" s="19"/>
      <c r="P14" s="60"/>
      <c r="Q14" s="21"/>
      <c r="R14" s="23">
        <f t="shared" si="4"/>
        <v>850</v>
      </c>
      <c r="S14" s="11"/>
    </row>
    <row r="15" spans="1:19" ht="16.5" customHeight="1" hidden="1">
      <c r="A15" s="18">
        <v>6</v>
      </c>
      <c r="B15" s="3" t="s">
        <v>106</v>
      </c>
      <c r="C15" s="10">
        <v>85</v>
      </c>
      <c r="D15" s="10">
        <v>5</v>
      </c>
      <c r="E15" s="19"/>
      <c r="F15" s="19"/>
      <c r="G15" s="19"/>
      <c r="H15" s="19"/>
      <c r="I15" s="19"/>
      <c r="J15" s="60"/>
      <c r="K15" s="21"/>
      <c r="L15" s="22">
        <v>42.5</v>
      </c>
      <c r="M15" s="19">
        <v>5</v>
      </c>
      <c r="N15" s="19"/>
      <c r="O15" s="19">
        <v>3</v>
      </c>
      <c r="P15" s="60">
        <f t="shared" si="2"/>
        <v>3</v>
      </c>
      <c r="Q15" s="21">
        <f t="shared" si="3"/>
        <v>637.5</v>
      </c>
      <c r="R15" s="23">
        <f t="shared" si="4"/>
        <v>637.5</v>
      </c>
      <c r="S15" s="11"/>
    </row>
    <row r="16" spans="1:19" ht="16.5" customHeight="1" hidden="1">
      <c r="A16" s="18">
        <v>7</v>
      </c>
      <c r="B16" s="3" t="s">
        <v>107</v>
      </c>
      <c r="C16" s="10">
        <v>85</v>
      </c>
      <c r="D16" s="10">
        <v>5</v>
      </c>
      <c r="E16" s="19"/>
      <c r="F16" s="19">
        <v>1</v>
      </c>
      <c r="G16" s="19"/>
      <c r="H16" s="19">
        <v>3</v>
      </c>
      <c r="I16" s="19"/>
      <c r="J16" s="60">
        <f t="shared" si="5"/>
        <v>4</v>
      </c>
      <c r="K16" s="21">
        <f t="shared" si="6"/>
        <v>1700</v>
      </c>
      <c r="L16" s="22">
        <v>42.5</v>
      </c>
      <c r="M16" s="19">
        <v>5</v>
      </c>
      <c r="N16" s="19"/>
      <c r="O16" s="19">
        <v>3</v>
      </c>
      <c r="P16" s="60">
        <f t="shared" si="2"/>
        <v>3</v>
      </c>
      <c r="Q16" s="21">
        <f t="shared" si="3"/>
        <v>637.5</v>
      </c>
      <c r="R16" s="23">
        <f t="shared" si="4"/>
        <v>2337.5</v>
      </c>
      <c r="S16" s="11"/>
    </row>
    <row r="17" spans="1:19" ht="16.5" customHeight="1" hidden="1">
      <c r="A17" s="18">
        <v>8</v>
      </c>
      <c r="B17" s="3" t="s">
        <v>108</v>
      </c>
      <c r="C17" s="10">
        <v>85</v>
      </c>
      <c r="D17" s="10">
        <v>5</v>
      </c>
      <c r="E17" s="19"/>
      <c r="F17" s="19">
        <v>1</v>
      </c>
      <c r="G17" s="19"/>
      <c r="H17" s="19"/>
      <c r="I17" s="19"/>
      <c r="J17" s="60">
        <f t="shared" si="5"/>
        <v>1</v>
      </c>
      <c r="K17" s="21">
        <f t="shared" si="6"/>
        <v>425</v>
      </c>
      <c r="L17" s="22">
        <v>42.5</v>
      </c>
      <c r="M17" s="19">
        <v>5</v>
      </c>
      <c r="N17" s="19"/>
      <c r="O17" s="19">
        <v>2</v>
      </c>
      <c r="P17" s="60">
        <f t="shared" si="2"/>
        <v>2</v>
      </c>
      <c r="Q17" s="21">
        <f t="shared" si="3"/>
        <v>425</v>
      </c>
      <c r="R17" s="23">
        <f t="shared" si="4"/>
        <v>850</v>
      </c>
      <c r="S17" s="11"/>
    </row>
    <row r="18" spans="1:19" ht="16.5" customHeight="1" hidden="1">
      <c r="A18" s="18">
        <v>9</v>
      </c>
      <c r="B18" s="3" t="s">
        <v>109</v>
      </c>
      <c r="C18" s="10">
        <v>85</v>
      </c>
      <c r="D18" s="10">
        <v>5</v>
      </c>
      <c r="E18" s="19"/>
      <c r="F18" s="19"/>
      <c r="G18" s="19"/>
      <c r="H18" s="19"/>
      <c r="I18" s="19"/>
      <c r="J18" s="60"/>
      <c r="K18" s="21"/>
      <c r="L18" s="22">
        <v>42.5</v>
      </c>
      <c r="M18" s="19">
        <v>5</v>
      </c>
      <c r="N18" s="19"/>
      <c r="O18" s="19">
        <v>8</v>
      </c>
      <c r="P18" s="60">
        <f t="shared" si="2"/>
        <v>8</v>
      </c>
      <c r="Q18" s="21">
        <f t="shared" si="3"/>
        <v>1700</v>
      </c>
      <c r="R18" s="23">
        <f t="shared" si="4"/>
        <v>1700</v>
      </c>
      <c r="S18" s="11"/>
    </row>
    <row r="19" spans="1:19" ht="16.5" customHeight="1" hidden="1">
      <c r="A19" s="18">
        <v>10</v>
      </c>
      <c r="B19" s="3" t="s">
        <v>110</v>
      </c>
      <c r="C19" s="10">
        <v>85</v>
      </c>
      <c r="D19" s="10">
        <v>5</v>
      </c>
      <c r="E19" s="19"/>
      <c r="F19" s="19"/>
      <c r="G19" s="19"/>
      <c r="H19" s="19">
        <v>1</v>
      </c>
      <c r="I19" s="19"/>
      <c r="J19" s="60">
        <f t="shared" si="5"/>
        <v>1</v>
      </c>
      <c r="K19" s="21">
        <f t="shared" si="6"/>
        <v>425</v>
      </c>
      <c r="L19" s="22">
        <v>42.5</v>
      </c>
      <c r="M19" s="19">
        <v>5</v>
      </c>
      <c r="N19" s="19"/>
      <c r="O19" s="19"/>
      <c r="P19" s="60"/>
      <c r="Q19" s="21"/>
      <c r="R19" s="23">
        <f t="shared" si="4"/>
        <v>425</v>
      </c>
      <c r="S19" s="11"/>
    </row>
    <row r="20" spans="1:19" ht="16.5" customHeight="1" hidden="1">
      <c r="A20" s="18">
        <v>11</v>
      </c>
      <c r="B20" s="3" t="s">
        <v>111</v>
      </c>
      <c r="C20" s="10">
        <v>85</v>
      </c>
      <c r="D20" s="10">
        <v>5</v>
      </c>
      <c r="E20" s="19"/>
      <c r="F20" s="19">
        <v>4</v>
      </c>
      <c r="G20" s="19"/>
      <c r="H20" s="19">
        <v>3</v>
      </c>
      <c r="I20" s="19"/>
      <c r="J20" s="60">
        <f t="shared" si="5"/>
        <v>7</v>
      </c>
      <c r="K20" s="21">
        <f t="shared" si="6"/>
        <v>2975</v>
      </c>
      <c r="L20" s="22">
        <v>42.5</v>
      </c>
      <c r="M20" s="19">
        <v>5</v>
      </c>
      <c r="N20" s="19"/>
      <c r="O20" s="19"/>
      <c r="P20" s="60"/>
      <c r="Q20" s="21"/>
      <c r="R20" s="23">
        <f t="shared" si="4"/>
        <v>2975</v>
      </c>
      <c r="S20" s="11"/>
    </row>
    <row r="21" spans="1:19" ht="16.5" customHeight="1" hidden="1">
      <c r="A21" s="18">
        <v>12</v>
      </c>
      <c r="B21" s="3" t="s">
        <v>112</v>
      </c>
      <c r="C21" s="10">
        <v>85</v>
      </c>
      <c r="D21" s="10">
        <v>5</v>
      </c>
      <c r="E21" s="19"/>
      <c r="F21" s="19"/>
      <c r="G21" s="19"/>
      <c r="H21" s="19"/>
      <c r="I21" s="19"/>
      <c r="J21" s="60"/>
      <c r="K21" s="21"/>
      <c r="L21" s="22">
        <v>42.5</v>
      </c>
      <c r="M21" s="19"/>
      <c r="N21" s="19"/>
      <c r="O21" s="19"/>
      <c r="P21" s="60"/>
      <c r="Q21" s="21"/>
      <c r="R21" s="23"/>
      <c r="S21" s="11"/>
    </row>
    <row r="22" spans="1:19" ht="15" hidden="1">
      <c r="A22" s="18">
        <v>13</v>
      </c>
      <c r="B22" s="3" t="s">
        <v>113</v>
      </c>
      <c r="C22" s="10">
        <v>85</v>
      </c>
      <c r="D22" s="10">
        <v>5</v>
      </c>
      <c r="E22" s="19"/>
      <c r="F22" s="19"/>
      <c r="G22" s="19"/>
      <c r="H22" s="19">
        <v>1</v>
      </c>
      <c r="I22" s="19"/>
      <c r="J22" s="60">
        <f t="shared" si="5"/>
        <v>1</v>
      </c>
      <c r="K22" s="21">
        <f t="shared" si="6"/>
        <v>425</v>
      </c>
      <c r="L22" s="22">
        <v>42.5</v>
      </c>
      <c r="M22" s="19">
        <v>5</v>
      </c>
      <c r="N22" s="19"/>
      <c r="O22" s="19">
        <v>1</v>
      </c>
      <c r="P22" s="60">
        <f t="shared" si="2"/>
        <v>1</v>
      </c>
      <c r="Q22" s="21">
        <f t="shared" si="3"/>
        <v>212.5</v>
      </c>
      <c r="R22" s="23">
        <f t="shared" si="4"/>
        <v>637.5</v>
      </c>
      <c r="S22" s="11"/>
    </row>
    <row r="23" spans="1:19" ht="15" hidden="1">
      <c r="A23" s="18">
        <v>14</v>
      </c>
      <c r="B23" s="3" t="s">
        <v>114</v>
      </c>
      <c r="C23" s="10">
        <v>85</v>
      </c>
      <c r="D23" s="10">
        <v>5</v>
      </c>
      <c r="E23" s="19"/>
      <c r="F23" s="19">
        <v>1</v>
      </c>
      <c r="G23" s="19"/>
      <c r="H23" s="19"/>
      <c r="I23" s="19"/>
      <c r="J23" s="60">
        <f t="shared" si="5"/>
        <v>1</v>
      </c>
      <c r="K23" s="21">
        <f t="shared" si="6"/>
        <v>425</v>
      </c>
      <c r="L23" s="22">
        <v>42.5</v>
      </c>
      <c r="M23" s="19">
        <v>5</v>
      </c>
      <c r="N23" s="19"/>
      <c r="O23" s="19">
        <v>2</v>
      </c>
      <c r="P23" s="60">
        <f t="shared" si="2"/>
        <v>2</v>
      </c>
      <c r="Q23" s="21">
        <f t="shared" si="3"/>
        <v>425</v>
      </c>
      <c r="R23" s="23">
        <f t="shared" si="4"/>
        <v>850</v>
      </c>
      <c r="S23" s="11"/>
    </row>
    <row r="24" spans="1:19" ht="15" hidden="1">
      <c r="A24" s="18">
        <v>15</v>
      </c>
      <c r="B24" s="3" t="s">
        <v>115</v>
      </c>
      <c r="C24" s="10">
        <v>85</v>
      </c>
      <c r="D24" s="10">
        <v>5</v>
      </c>
      <c r="E24" s="19"/>
      <c r="F24" s="19"/>
      <c r="G24" s="19"/>
      <c r="H24" s="19">
        <v>3</v>
      </c>
      <c r="I24" s="19"/>
      <c r="J24" s="60">
        <f t="shared" si="5"/>
        <v>3</v>
      </c>
      <c r="K24" s="21">
        <f t="shared" si="6"/>
        <v>1275</v>
      </c>
      <c r="L24" s="22">
        <v>42.5</v>
      </c>
      <c r="M24" s="19">
        <v>5</v>
      </c>
      <c r="N24" s="19"/>
      <c r="O24" s="19">
        <v>4</v>
      </c>
      <c r="P24" s="60">
        <f t="shared" si="2"/>
        <v>4</v>
      </c>
      <c r="Q24" s="21">
        <f t="shared" si="3"/>
        <v>850</v>
      </c>
      <c r="R24" s="23">
        <f t="shared" si="4"/>
        <v>2125</v>
      </c>
      <c r="S24" s="11"/>
    </row>
    <row r="25" spans="1:19" ht="15" hidden="1">
      <c r="A25" s="18">
        <v>16</v>
      </c>
      <c r="B25" s="3" t="s">
        <v>116</v>
      </c>
      <c r="C25" s="10">
        <v>85</v>
      </c>
      <c r="D25" s="10">
        <v>5</v>
      </c>
      <c r="E25" s="19"/>
      <c r="F25" s="19">
        <v>2</v>
      </c>
      <c r="G25" s="19"/>
      <c r="H25" s="19"/>
      <c r="I25" s="19"/>
      <c r="J25" s="60">
        <f t="shared" si="5"/>
        <v>2</v>
      </c>
      <c r="K25" s="21">
        <v>595</v>
      </c>
      <c r="L25" s="22">
        <v>42.5</v>
      </c>
      <c r="M25" s="19">
        <v>5</v>
      </c>
      <c r="N25" s="19"/>
      <c r="O25" s="19">
        <v>2</v>
      </c>
      <c r="P25" s="60">
        <f t="shared" si="2"/>
        <v>2</v>
      </c>
      <c r="Q25" s="21">
        <f t="shared" si="3"/>
        <v>425</v>
      </c>
      <c r="R25" s="23">
        <f t="shared" si="4"/>
        <v>1020</v>
      </c>
      <c r="S25" s="11"/>
    </row>
    <row r="26" spans="1:19" ht="15" hidden="1">
      <c r="A26" s="18">
        <v>17</v>
      </c>
      <c r="B26" s="3" t="s">
        <v>117</v>
      </c>
      <c r="C26" s="10">
        <v>85</v>
      </c>
      <c r="D26" s="10">
        <v>5</v>
      </c>
      <c r="E26" s="19"/>
      <c r="F26" s="19"/>
      <c r="G26" s="19"/>
      <c r="H26" s="19">
        <v>2</v>
      </c>
      <c r="I26" s="19"/>
      <c r="J26" s="60">
        <f t="shared" si="5"/>
        <v>2</v>
      </c>
      <c r="K26" s="21">
        <f t="shared" si="6"/>
        <v>850</v>
      </c>
      <c r="L26" s="22">
        <v>42.5</v>
      </c>
      <c r="M26" s="19">
        <v>5</v>
      </c>
      <c r="N26" s="19"/>
      <c r="O26" s="19">
        <v>1</v>
      </c>
      <c r="P26" s="60">
        <f t="shared" si="2"/>
        <v>1</v>
      </c>
      <c r="Q26" s="21">
        <f t="shared" si="3"/>
        <v>212.5</v>
      </c>
      <c r="R26" s="23">
        <f t="shared" si="4"/>
        <v>1062.5</v>
      </c>
      <c r="S26" s="11"/>
    </row>
    <row r="27" spans="1:19" ht="15" hidden="1">
      <c r="A27" s="18">
        <v>18</v>
      </c>
      <c r="B27" s="3" t="s">
        <v>118</v>
      </c>
      <c r="C27" s="10">
        <v>85</v>
      </c>
      <c r="D27" s="10">
        <v>5</v>
      </c>
      <c r="E27" s="19"/>
      <c r="F27" s="19"/>
      <c r="G27" s="19"/>
      <c r="H27" s="19"/>
      <c r="I27" s="19"/>
      <c r="J27" s="60"/>
      <c r="K27" s="21"/>
      <c r="L27" s="22">
        <v>42.5</v>
      </c>
      <c r="M27" s="19"/>
      <c r="N27" s="19"/>
      <c r="O27" s="19"/>
      <c r="P27" s="60"/>
      <c r="Q27" s="21"/>
      <c r="R27" s="23"/>
      <c r="S27" s="11"/>
    </row>
    <row r="28" spans="1:19" ht="15" hidden="1">
      <c r="A28" s="18">
        <v>19</v>
      </c>
      <c r="B28" s="3" t="s">
        <v>119</v>
      </c>
      <c r="C28" s="10">
        <v>85</v>
      </c>
      <c r="D28" s="10">
        <v>5</v>
      </c>
      <c r="E28" s="19"/>
      <c r="F28" s="19"/>
      <c r="G28" s="19"/>
      <c r="H28" s="19">
        <v>5</v>
      </c>
      <c r="I28" s="19"/>
      <c r="J28" s="60">
        <f t="shared" si="5"/>
        <v>5</v>
      </c>
      <c r="K28" s="21">
        <f t="shared" si="6"/>
        <v>2125</v>
      </c>
      <c r="L28" s="22">
        <v>42.5</v>
      </c>
      <c r="M28" s="19">
        <v>5</v>
      </c>
      <c r="N28" s="19"/>
      <c r="O28" s="19">
        <v>1</v>
      </c>
      <c r="P28" s="60">
        <f t="shared" si="2"/>
        <v>1</v>
      </c>
      <c r="Q28" s="21">
        <f t="shared" si="3"/>
        <v>212.5</v>
      </c>
      <c r="R28" s="23">
        <f t="shared" si="4"/>
        <v>2337.5</v>
      </c>
      <c r="S28" s="11"/>
    </row>
    <row r="29" spans="1:19" ht="15" hidden="1">
      <c r="A29" s="18">
        <v>20</v>
      </c>
      <c r="B29" s="3" t="s">
        <v>120</v>
      </c>
      <c r="C29" s="10">
        <v>85</v>
      </c>
      <c r="D29" s="10">
        <v>5</v>
      </c>
      <c r="E29" s="19"/>
      <c r="F29" s="19"/>
      <c r="G29" s="19"/>
      <c r="H29" s="19"/>
      <c r="I29" s="19"/>
      <c r="J29" s="60"/>
      <c r="K29" s="21"/>
      <c r="L29" s="22">
        <v>42.5</v>
      </c>
      <c r="M29" s="19">
        <v>5</v>
      </c>
      <c r="N29" s="19"/>
      <c r="O29" s="19">
        <v>3</v>
      </c>
      <c r="P29" s="60">
        <f t="shared" si="2"/>
        <v>3</v>
      </c>
      <c r="Q29" s="21">
        <f t="shared" si="3"/>
        <v>637.5</v>
      </c>
      <c r="R29" s="23">
        <f t="shared" si="4"/>
        <v>637.5</v>
      </c>
      <c r="S29" s="11"/>
    </row>
    <row r="30" spans="1:19" ht="15" hidden="1">
      <c r="A30" s="18">
        <v>21</v>
      </c>
      <c r="B30" s="3" t="s">
        <v>121</v>
      </c>
      <c r="C30" s="10">
        <v>85</v>
      </c>
      <c r="D30" s="10">
        <v>5</v>
      </c>
      <c r="E30" s="19"/>
      <c r="F30" s="19"/>
      <c r="G30" s="19"/>
      <c r="H30" s="19"/>
      <c r="I30" s="19"/>
      <c r="J30" s="60"/>
      <c r="K30" s="21"/>
      <c r="L30" s="22">
        <v>42.5</v>
      </c>
      <c r="M30" s="19"/>
      <c r="N30" s="19"/>
      <c r="O30" s="19"/>
      <c r="P30" s="60"/>
      <c r="Q30" s="21"/>
      <c r="R30" s="23"/>
      <c r="S30" s="11"/>
    </row>
    <row r="31" spans="1:19" ht="15" hidden="1">
      <c r="A31" s="18">
        <v>22</v>
      </c>
      <c r="B31" s="3" t="s">
        <v>122</v>
      </c>
      <c r="C31" s="10">
        <v>85</v>
      </c>
      <c r="D31" s="10">
        <v>5</v>
      </c>
      <c r="E31" s="19"/>
      <c r="F31" s="19">
        <v>2</v>
      </c>
      <c r="G31" s="19"/>
      <c r="H31" s="19">
        <v>2</v>
      </c>
      <c r="I31" s="19"/>
      <c r="J31" s="60">
        <f t="shared" si="5"/>
        <v>4</v>
      </c>
      <c r="K31" s="21">
        <f t="shared" si="6"/>
        <v>1700</v>
      </c>
      <c r="L31" s="22">
        <v>42.5</v>
      </c>
      <c r="M31" s="19">
        <v>5</v>
      </c>
      <c r="N31" s="19"/>
      <c r="O31" s="19">
        <v>2</v>
      </c>
      <c r="P31" s="60">
        <f>N31+O31</f>
        <v>2</v>
      </c>
      <c r="Q31" s="21">
        <f>L31*M31*P31</f>
        <v>425</v>
      </c>
      <c r="R31" s="23">
        <f t="shared" si="4"/>
        <v>2125</v>
      </c>
      <c r="S31" s="11"/>
    </row>
    <row r="32" spans="1:19" ht="15" hidden="1">
      <c r="A32" s="18">
        <v>23</v>
      </c>
      <c r="B32" s="3" t="s">
        <v>123</v>
      </c>
      <c r="C32" s="10">
        <v>85</v>
      </c>
      <c r="D32" s="10">
        <v>5</v>
      </c>
      <c r="E32" s="19"/>
      <c r="F32" s="19"/>
      <c r="G32" s="19"/>
      <c r="H32" s="19">
        <v>3</v>
      </c>
      <c r="I32" s="19"/>
      <c r="J32" s="60">
        <f t="shared" si="5"/>
        <v>3</v>
      </c>
      <c r="K32" s="21">
        <f t="shared" si="6"/>
        <v>1275</v>
      </c>
      <c r="L32" s="22">
        <v>42.5</v>
      </c>
      <c r="M32" s="19">
        <v>5</v>
      </c>
      <c r="N32" s="19"/>
      <c r="O32" s="19"/>
      <c r="P32" s="60"/>
      <c r="Q32" s="21"/>
      <c r="R32" s="23">
        <f t="shared" si="4"/>
        <v>1275</v>
      </c>
      <c r="S32" s="11"/>
    </row>
    <row r="33" spans="1:19" ht="15" hidden="1">
      <c r="A33" s="18">
        <v>24</v>
      </c>
      <c r="B33" s="3" t="s">
        <v>124</v>
      </c>
      <c r="C33" s="10">
        <v>85</v>
      </c>
      <c r="D33" s="10">
        <v>5</v>
      </c>
      <c r="E33" s="19"/>
      <c r="F33" s="19"/>
      <c r="G33" s="19"/>
      <c r="H33" s="19">
        <v>2</v>
      </c>
      <c r="I33" s="19"/>
      <c r="J33" s="60">
        <f t="shared" si="5"/>
        <v>2</v>
      </c>
      <c r="K33" s="21">
        <f t="shared" si="6"/>
        <v>850</v>
      </c>
      <c r="L33" s="22">
        <v>42.5</v>
      </c>
      <c r="M33" s="19">
        <v>5</v>
      </c>
      <c r="N33" s="19"/>
      <c r="O33" s="19">
        <v>3</v>
      </c>
      <c r="P33" s="60">
        <f t="shared" si="2"/>
        <v>3</v>
      </c>
      <c r="Q33" s="21">
        <f t="shared" si="3"/>
        <v>637.5</v>
      </c>
      <c r="R33" s="23">
        <f t="shared" si="4"/>
        <v>1487.5</v>
      </c>
      <c r="S33" s="11"/>
    </row>
    <row r="34" spans="1:19" ht="15" hidden="1">
      <c r="A34" s="18">
        <v>25</v>
      </c>
      <c r="B34" s="3" t="s">
        <v>125</v>
      </c>
      <c r="C34" s="10">
        <v>85</v>
      </c>
      <c r="D34" s="10">
        <v>5</v>
      </c>
      <c r="E34" s="19"/>
      <c r="F34" s="19"/>
      <c r="G34" s="19"/>
      <c r="H34" s="19"/>
      <c r="I34" s="19"/>
      <c r="J34" s="60"/>
      <c r="K34" s="21"/>
      <c r="L34" s="22">
        <v>42.5</v>
      </c>
      <c r="M34" s="19">
        <v>5</v>
      </c>
      <c r="N34" s="19"/>
      <c r="O34" s="19">
        <v>1</v>
      </c>
      <c r="P34" s="60">
        <f t="shared" si="2"/>
        <v>1</v>
      </c>
      <c r="Q34" s="21">
        <f t="shared" si="3"/>
        <v>212.5</v>
      </c>
      <c r="R34" s="23">
        <f t="shared" si="4"/>
        <v>212.5</v>
      </c>
      <c r="S34" s="11"/>
    </row>
    <row r="35" spans="1:19" ht="15" hidden="1">
      <c r="A35" s="18">
        <v>26</v>
      </c>
      <c r="B35" s="3" t="s">
        <v>126</v>
      </c>
      <c r="C35" s="10">
        <v>85</v>
      </c>
      <c r="D35" s="10">
        <v>5</v>
      </c>
      <c r="E35" s="19"/>
      <c r="F35" s="19"/>
      <c r="G35" s="19"/>
      <c r="H35" s="19">
        <v>3</v>
      </c>
      <c r="I35" s="19"/>
      <c r="J35" s="60">
        <f t="shared" si="5"/>
        <v>3</v>
      </c>
      <c r="K35" s="21">
        <f t="shared" si="6"/>
        <v>1275</v>
      </c>
      <c r="L35" s="22">
        <v>42.5</v>
      </c>
      <c r="M35" s="19">
        <v>5</v>
      </c>
      <c r="N35" s="19"/>
      <c r="O35" s="19">
        <v>3</v>
      </c>
      <c r="P35" s="60">
        <f t="shared" si="2"/>
        <v>3</v>
      </c>
      <c r="Q35" s="21">
        <f t="shared" si="3"/>
        <v>637.5</v>
      </c>
      <c r="R35" s="23">
        <f t="shared" si="4"/>
        <v>1912.5</v>
      </c>
      <c r="S35" s="11"/>
    </row>
    <row r="36" spans="1:19" ht="15" hidden="1">
      <c r="A36" s="18">
        <v>27</v>
      </c>
      <c r="B36" s="3" t="s">
        <v>127</v>
      </c>
      <c r="C36" s="10">
        <v>85</v>
      </c>
      <c r="D36" s="10">
        <v>5</v>
      </c>
      <c r="E36" s="19"/>
      <c r="F36" s="19"/>
      <c r="G36" s="19"/>
      <c r="H36" s="19"/>
      <c r="I36" s="19"/>
      <c r="J36" s="60"/>
      <c r="K36" s="21"/>
      <c r="L36" s="22">
        <v>42.5</v>
      </c>
      <c r="M36" s="19"/>
      <c r="N36" s="19"/>
      <c r="O36" s="19"/>
      <c r="P36" s="60"/>
      <c r="Q36" s="21"/>
      <c r="R36" s="23"/>
      <c r="S36" s="11"/>
    </row>
    <row r="37" spans="1:19" ht="15" hidden="1">
      <c r="A37" s="18">
        <v>28</v>
      </c>
      <c r="B37" s="3" t="s">
        <v>128</v>
      </c>
      <c r="C37" s="10">
        <v>85</v>
      </c>
      <c r="D37" s="10">
        <v>5</v>
      </c>
      <c r="E37" s="19"/>
      <c r="F37" s="19"/>
      <c r="G37" s="19"/>
      <c r="H37" s="19"/>
      <c r="I37" s="19"/>
      <c r="J37" s="60"/>
      <c r="K37" s="21"/>
      <c r="L37" s="22">
        <v>42.5</v>
      </c>
      <c r="M37" s="19"/>
      <c r="N37" s="19"/>
      <c r="O37" s="19"/>
      <c r="P37" s="60"/>
      <c r="Q37" s="21"/>
      <c r="R37" s="23"/>
      <c r="S37" s="11"/>
    </row>
    <row r="38" spans="1:19" ht="15" hidden="1">
      <c r="A38" s="18">
        <v>29</v>
      </c>
      <c r="B38" s="3" t="s">
        <v>129</v>
      </c>
      <c r="C38" s="10">
        <v>85</v>
      </c>
      <c r="D38" s="10">
        <v>5</v>
      </c>
      <c r="E38" s="19"/>
      <c r="F38" s="19"/>
      <c r="G38" s="19"/>
      <c r="H38" s="19"/>
      <c r="I38" s="19"/>
      <c r="J38" s="60"/>
      <c r="K38" s="21"/>
      <c r="L38" s="22">
        <v>42.5</v>
      </c>
      <c r="M38" s="19">
        <v>5</v>
      </c>
      <c r="N38" s="19"/>
      <c r="O38" s="19">
        <v>7</v>
      </c>
      <c r="P38" s="60">
        <f t="shared" si="2"/>
        <v>7</v>
      </c>
      <c r="Q38" s="21">
        <f t="shared" si="3"/>
        <v>1487.5</v>
      </c>
      <c r="R38" s="23">
        <f t="shared" si="4"/>
        <v>1487.5</v>
      </c>
      <c r="S38" s="11"/>
    </row>
    <row r="39" spans="1:19" ht="15" hidden="1">
      <c r="A39" s="18">
        <v>30</v>
      </c>
      <c r="B39" s="3" t="s">
        <v>130</v>
      </c>
      <c r="C39" s="10">
        <v>85</v>
      </c>
      <c r="D39" s="10">
        <v>5</v>
      </c>
      <c r="E39" s="19"/>
      <c r="F39" s="19"/>
      <c r="G39" s="19"/>
      <c r="H39" s="19"/>
      <c r="I39" s="19"/>
      <c r="J39" s="60"/>
      <c r="K39" s="21"/>
      <c r="L39" s="19"/>
      <c r="M39" s="19"/>
      <c r="N39" s="19"/>
      <c r="O39" s="19"/>
      <c r="P39" s="60"/>
      <c r="Q39" s="21"/>
      <c r="R39" s="23"/>
      <c r="S39" s="11"/>
    </row>
    <row r="40" spans="1:19" s="2" customFormat="1" ht="18" customHeight="1" hidden="1">
      <c r="A40" s="8" t="s">
        <v>16</v>
      </c>
      <c r="B40" s="14" t="s">
        <v>131</v>
      </c>
      <c r="C40" s="24"/>
      <c r="D40" s="24"/>
      <c r="E40" s="24">
        <f>SUM(E41:E62)</f>
        <v>0</v>
      </c>
      <c r="F40" s="24">
        <f aca="true" t="shared" si="7" ref="F40:R40">SUM(F41:F62)</f>
        <v>88</v>
      </c>
      <c r="G40" s="24">
        <f t="shared" si="7"/>
        <v>12</v>
      </c>
      <c r="H40" s="24">
        <f t="shared" si="7"/>
        <v>105</v>
      </c>
      <c r="I40" s="24">
        <f t="shared" si="7"/>
        <v>0</v>
      </c>
      <c r="J40" s="61">
        <f t="shared" si="7"/>
        <v>205</v>
      </c>
      <c r="K40" s="25">
        <f t="shared" si="7"/>
        <v>63550</v>
      </c>
      <c r="L40" s="24"/>
      <c r="M40" s="24">
        <f t="shared" si="7"/>
        <v>105</v>
      </c>
      <c r="N40" s="24">
        <f t="shared" si="7"/>
        <v>0</v>
      </c>
      <c r="O40" s="24">
        <f t="shared" si="7"/>
        <v>135</v>
      </c>
      <c r="P40" s="61">
        <f t="shared" si="7"/>
        <v>135</v>
      </c>
      <c r="Q40" s="25">
        <f t="shared" si="7"/>
        <v>20925</v>
      </c>
      <c r="R40" s="26">
        <f t="shared" si="7"/>
        <v>84475</v>
      </c>
      <c r="S40" s="62"/>
    </row>
    <row r="41" spans="1:19" s="2" customFormat="1" ht="15" hidden="1">
      <c r="A41" s="18">
        <v>1</v>
      </c>
      <c r="B41" s="27" t="s">
        <v>132</v>
      </c>
      <c r="C41" s="10">
        <v>62</v>
      </c>
      <c r="D41" s="10">
        <v>5</v>
      </c>
      <c r="E41" s="19"/>
      <c r="F41" s="19">
        <v>2</v>
      </c>
      <c r="G41" s="19">
        <v>1</v>
      </c>
      <c r="H41" s="19">
        <v>1</v>
      </c>
      <c r="I41" s="19"/>
      <c r="J41" s="60">
        <f aca="true" t="shared" si="8" ref="J41:J62">E41+F41+G41+H41+I41</f>
        <v>4</v>
      </c>
      <c r="K41" s="21">
        <f aca="true" t="shared" si="9" ref="K41:K61">C41*D41*J41</f>
        <v>1240</v>
      </c>
      <c r="L41" s="19">
        <v>31</v>
      </c>
      <c r="M41" s="19">
        <v>5</v>
      </c>
      <c r="N41" s="19"/>
      <c r="O41" s="19"/>
      <c r="P41" s="60"/>
      <c r="Q41" s="21"/>
      <c r="R41" s="23">
        <f>K41+Q41</f>
        <v>1240</v>
      </c>
      <c r="S41" s="62"/>
    </row>
    <row r="42" spans="1:19" s="2" customFormat="1" ht="15" hidden="1">
      <c r="A42" s="18">
        <v>2</v>
      </c>
      <c r="B42" s="27" t="s">
        <v>133</v>
      </c>
      <c r="C42" s="10">
        <v>62</v>
      </c>
      <c r="D42" s="10">
        <v>5</v>
      </c>
      <c r="E42" s="28"/>
      <c r="F42" s="28">
        <v>3</v>
      </c>
      <c r="G42" s="28">
        <v>3</v>
      </c>
      <c r="H42" s="28">
        <v>5</v>
      </c>
      <c r="I42" s="28"/>
      <c r="J42" s="60">
        <f t="shared" si="8"/>
        <v>11</v>
      </c>
      <c r="K42" s="21">
        <f t="shared" si="9"/>
        <v>3410</v>
      </c>
      <c r="L42" s="19">
        <v>31</v>
      </c>
      <c r="M42" s="19">
        <v>5</v>
      </c>
      <c r="N42" s="29"/>
      <c r="O42" s="30">
        <v>6</v>
      </c>
      <c r="P42" s="60">
        <f aca="true" t="shared" si="10" ref="P42:P62">N42+O42</f>
        <v>6</v>
      </c>
      <c r="Q42" s="21">
        <f aca="true" t="shared" si="11" ref="Q42:Q62">L42*M42*P42</f>
        <v>930</v>
      </c>
      <c r="R42" s="23">
        <f aca="true" t="shared" si="12" ref="R42:R61">K42+Q42</f>
        <v>4340</v>
      </c>
      <c r="S42" s="62"/>
    </row>
    <row r="43" spans="1:19" s="2" customFormat="1" ht="15" hidden="1">
      <c r="A43" s="18">
        <v>3</v>
      </c>
      <c r="B43" s="27" t="s">
        <v>134</v>
      </c>
      <c r="C43" s="10">
        <v>62</v>
      </c>
      <c r="D43" s="10">
        <v>5</v>
      </c>
      <c r="E43" s="28"/>
      <c r="F43" s="28">
        <v>2</v>
      </c>
      <c r="G43" s="28"/>
      <c r="H43" s="28">
        <v>4</v>
      </c>
      <c r="I43" s="28"/>
      <c r="J43" s="60">
        <f t="shared" si="8"/>
        <v>6</v>
      </c>
      <c r="K43" s="21">
        <f t="shared" si="9"/>
        <v>1860</v>
      </c>
      <c r="L43" s="19">
        <v>31</v>
      </c>
      <c r="M43" s="19">
        <v>5</v>
      </c>
      <c r="N43" s="29"/>
      <c r="O43" s="30">
        <v>4</v>
      </c>
      <c r="P43" s="60">
        <f t="shared" si="10"/>
        <v>4</v>
      </c>
      <c r="Q43" s="21">
        <f t="shared" si="11"/>
        <v>620</v>
      </c>
      <c r="R43" s="23">
        <f t="shared" si="12"/>
        <v>2480</v>
      </c>
      <c r="S43" s="62"/>
    </row>
    <row r="44" spans="1:19" s="2" customFormat="1" ht="15" hidden="1">
      <c r="A44" s="18">
        <v>4</v>
      </c>
      <c r="B44" s="27" t="s">
        <v>135</v>
      </c>
      <c r="C44" s="10">
        <v>62</v>
      </c>
      <c r="D44" s="10">
        <v>5</v>
      </c>
      <c r="E44" s="28"/>
      <c r="F44" s="28">
        <v>1</v>
      </c>
      <c r="G44" s="28"/>
      <c r="H44" s="28">
        <v>4</v>
      </c>
      <c r="I44" s="28"/>
      <c r="J44" s="60">
        <f t="shared" si="8"/>
        <v>5</v>
      </c>
      <c r="K44" s="21">
        <f t="shared" si="9"/>
        <v>1550</v>
      </c>
      <c r="L44" s="19">
        <v>31</v>
      </c>
      <c r="M44" s="19">
        <v>5</v>
      </c>
      <c r="N44" s="29"/>
      <c r="O44" s="30">
        <v>4</v>
      </c>
      <c r="P44" s="60">
        <f t="shared" si="10"/>
        <v>4</v>
      </c>
      <c r="Q44" s="21">
        <f t="shared" si="11"/>
        <v>620</v>
      </c>
      <c r="R44" s="23">
        <f t="shared" si="12"/>
        <v>2170</v>
      </c>
      <c r="S44" s="62"/>
    </row>
    <row r="45" spans="1:19" s="2" customFormat="1" ht="15" hidden="1">
      <c r="A45" s="18">
        <v>5</v>
      </c>
      <c r="B45" s="27" t="s">
        <v>136</v>
      </c>
      <c r="C45" s="10">
        <v>62</v>
      </c>
      <c r="D45" s="10">
        <v>5</v>
      </c>
      <c r="E45" s="28"/>
      <c r="F45" s="28">
        <v>3</v>
      </c>
      <c r="G45" s="28"/>
      <c r="H45" s="28">
        <v>4</v>
      </c>
      <c r="I45" s="28"/>
      <c r="J45" s="60">
        <f t="shared" si="8"/>
        <v>7</v>
      </c>
      <c r="K45" s="21">
        <f t="shared" si="9"/>
        <v>2170</v>
      </c>
      <c r="L45" s="19">
        <v>31</v>
      </c>
      <c r="M45" s="19">
        <v>5</v>
      </c>
      <c r="N45" s="29"/>
      <c r="O45" s="30">
        <v>6</v>
      </c>
      <c r="P45" s="60">
        <f t="shared" si="10"/>
        <v>6</v>
      </c>
      <c r="Q45" s="21">
        <f t="shared" si="11"/>
        <v>930</v>
      </c>
      <c r="R45" s="23">
        <f t="shared" si="12"/>
        <v>3100</v>
      </c>
      <c r="S45" s="62"/>
    </row>
    <row r="46" spans="1:19" s="2" customFormat="1" ht="15" hidden="1">
      <c r="A46" s="18">
        <v>6</v>
      </c>
      <c r="B46" s="27" t="s">
        <v>137</v>
      </c>
      <c r="C46" s="10">
        <v>62</v>
      </c>
      <c r="D46" s="10">
        <v>5</v>
      </c>
      <c r="E46" s="28"/>
      <c r="F46" s="28">
        <v>4</v>
      </c>
      <c r="G46" s="28"/>
      <c r="H46" s="28">
        <v>1</v>
      </c>
      <c r="I46" s="28"/>
      <c r="J46" s="60">
        <f t="shared" si="8"/>
        <v>5</v>
      </c>
      <c r="K46" s="21">
        <f t="shared" si="9"/>
        <v>1550</v>
      </c>
      <c r="L46" s="19">
        <v>31</v>
      </c>
      <c r="M46" s="19">
        <v>5</v>
      </c>
      <c r="N46" s="29"/>
      <c r="O46" s="30">
        <v>2</v>
      </c>
      <c r="P46" s="60">
        <f t="shared" si="10"/>
        <v>2</v>
      </c>
      <c r="Q46" s="21">
        <f t="shared" si="11"/>
        <v>310</v>
      </c>
      <c r="R46" s="23">
        <f t="shared" si="12"/>
        <v>1860</v>
      </c>
      <c r="S46" s="62"/>
    </row>
    <row r="47" spans="1:19" s="2" customFormat="1" ht="15" hidden="1">
      <c r="A47" s="18">
        <v>7</v>
      </c>
      <c r="B47" s="27" t="s">
        <v>138</v>
      </c>
      <c r="C47" s="10">
        <v>62</v>
      </c>
      <c r="D47" s="10">
        <v>5</v>
      </c>
      <c r="E47" s="28"/>
      <c r="F47" s="28">
        <v>3</v>
      </c>
      <c r="G47" s="28">
        <v>1</v>
      </c>
      <c r="H47" s="28"/>
      <c r="I47" s="28"/>
      <c r="J47" s="60">
        <f t="shared" si="8"/>
        <v>4</v>
      </c>
      <c r="K47" s="21">
        <f t="shared" si="9"/>
        <v>1240</v>
      </c>
      <c r="L47" s="19">
        <v>31</v>
      </c>
      <c r="M47" s="19">
        <v>5</v>
      </c>
      <c r="N47" s="29"/>
      <c r="O47" s="30">
        <v>6</v>
      </c>
      <c r="P47" s="60">
        <f t="shared" si="10"/>
        <v>6</v>
      </c>
      <c r="Q47" s="21">
        <f t="shared" si="11"/>
        <v>930</v>
      </c>
      <c r="R47" s="23">
        <f t="shared" si="12"/>
        <v>2170</v>
      </c>
      <c r="S47" s="62"/>
    </row>
    <row r="48" spans="1:19" s="2" customFormat="1" ht="15" hidden="1">
      <c r="A48" s="18">
        <v>8</v>
      </c>
      <c r="B48" s="27" t="s">
        <v>139</v>
      </c>
      <c r="C48" s="10">
        <v>62</v>
      </c>
      <c r="D48" s="10">
        <v>5</v>
      </c>
      <c r="E48" s="28"/>
      <c r="F48" s="28">
        <v>2</v>
      </c>
      <c r="G48" s="28"/>
      <c r="H48" s="28">
        <v>2</v>
      </c>
      <c r="I48" s="28"/>
      <c r="J48" s="60">
        <f t="shared" si="8"/>
        <v>4</v>
      </c>
      <c r="K48" s="21">
        <f t="shared" si="9"/>
        <v>1240</v>
      </c>
      <c r="L48" s="19">
        <v>31</v>
      </c>
      <c r="M48" s="19">
        <v>5</v>
      </c>
      <c r="N48" s="29"/>
      <c r="O48" s="30"/>
      <c r="P48" s="60"/>
      <c r="Q48" s="21"/>
      <c r="R48" s="23">
        <f t="shared" si="12"/>
        <v>1240</v>
      </c>
      <c r="S48" s="62"/>
    </row>
    <row r="49" spans="1:19" s="2" customFormat="1" ht="15" hidden="1">
      <c r="A49" s="18">
        <v>9</v>
      </c>
      <c r="B49" s="27" t="s">
        <v>140</v>
      </c>
      <c r="C49" s="10">
        <v>62</v>
      </c>
      <c r="D49" s="10">
        <v>5</v>
      </c>
      <c r="E49" s="28"/>
      <c r="F49" s="28">
        <v>10</v>
      </c>
      <c r="G49" s="28">
        <v>1</v>
      </c>
      <c r="H49" s="28">
        <v>11</v>
      </c>
      <c r="I49" s="28"/>
      <c r="J49" s="60">
        <f t="shared" si="8"/>
        <v>22</v>
      </c>
      <c r="K49" s="21">
        <f t="shared" si="9"/>
        <v>6820</v>
      </c>
      <c r="L49" s="19">
        <v>31</v>
      </c>
      <c r="M49" s="19">
        <v>5</v>
      </c>
      <c r="N49" s="29"/>
      <c r="O49" s="30">
        <v>10</v>
      </c>
      <c r="P49" s="60">
        <f t="shared" si="10"/>
        <v>10</v>
      </c>
      <c r="Q49" s="21">
        <f t="shared" si="11"/>
        <v>1550</v>
      </c>
      <c r="R49" s="23">
        <f t="shared" si="12"/>
        <v>8370</v>
      </c>
      <c r="S49" s="62"/>
    </row>
    <row r="50" spans="1:19" s="2" customFormat="1" ht="15" hidden="1">
      <c r="A50" s="18">
        <v>10</v>
      </c>
      <c r="B50" s="27" t="s">
        <v>141</v>
      </c>
      <c r="C50" s="10">
        <v>62</v>
      </c>
      <c r="D50" s="10">
        <v>5</v>
      </c>
      <c r="E50" s="28"/>
      <c r="F50" s="28">
        <v>1</v>
      </c>
      <c r="G50" s="28"/>
      <c r="H50" s="28">
        <v>3</v>
      </c>
      <c r="I50" s="28"/>
      <c r="J50" s="60">
        <f t="shared" si="8"/>
        <v>4</v>
      </c>
      <c r="K50" s="21">
        <f t="shared" si="9"/>
        <v>1240</v>
      </c>
      <c r="L50" s="19">
        <v>31</v>
      </c>
      <c r="M50" s="19">
        <v>5</v>
      </c>
      <c r="N50" s="29"/>
      <c r="O50" s="30"/>
      <c r="P50" s="60"/>
      <c r="Q50" s="21"/>
      <c r="R50" s="23">
        <f t="shared" si="12"/>
        <v>1240</v>
      </c>
      <c r="S50" s="62"/>
    </row>
    <row r="51" spans="1:19" s="2" customFormat="1" ht="15" hidden="1">
      <c r="A51" s="18">
        <v>11</v>
      </c>
      <c r="B51" s="27" t="s">
        <v>142</v>
      </c>
      <c r="C51" s="10">
        <v>62</v>
      </c>
      <c r="D51" s="10">
        <v>5</v>
      </c>
      <c r="E51" s="28"/>
      <c r="F51" s="28">
        <v>2</v>
      </c>
      <c r="G51" s="28"/>
      <c r="H51" s="28">
        <v>5</v>
      </c>
      <c r="I51" s="28"/>
      <c r="J51" s="60">
        <f t="shared" si="8"/>
        <v>7</v>
      </c>
      <c r="K51" s="21">
        <f t="shared" si="9"/>
        <v>2170</v>
      </c>
      <c r="L51" s="19">
        <v>31</v>
      </c>
      <c r="M51" s="19">
        <v>5</v>
      </c>
      <c r="N51" s="29"/>
      <c r="O51" s="30">
        <v>9</v>
      </c>
      <c r="P51" s="60">
        <f t="shared" si="10"/>
        <v>9</v>
      </c>
      <c r="Q51" s="21">
        <f t="shared" si="11"/>
        <v>1395</v>
      </c>
      <c r="R51" s="23">
        <f t="shared" si="12"/>
        <v>3565</v>
      </c>
      <c r="S51" s="62"/>
    </row>
    <row r="52" spans="1:19" s="2" customFormat="1" ht="17.25" customHeight="1" hidden="1">
      <c r="A52" s="18">
        <v>12</v>
      </c>
      <c r="B52" s="31" t="s">
        <v>143</v>
      </c>
      <c r="C52" s="10">
        <v>62</v>
      </c>
      <c r="D52" s="10">
        <v>5</v>
      </c>
      <c r="E52" s="28"/>
      <c r="F52" s="28">
        <v>8</v>
      </c>
      <c r="G52" s="28"/>
      <c r="H52" s="28">
        <v>3</v>
      </c>
      <c r="I52" s="28"/>
      <c r="J52" s="60">
        <f t="shared" si="8"/>
        <v>11</v>
      </c>
      <c r="K52" s="21">
        <f t="shared" si="9"/>
        <v>3410</v>
      </c>
      <c r="L52" s="19">
        <v>31</v>
      </c>
      <c r="M52" s="19">
        <v>5</v>
      </c>
      <c r="N52" s="29"/>
      <c r="O52" s="30">
        <v>11</v>
      </c>
      <c r="P52" s="60">
        <f t="shared" si="10"/>
        <v>11</v>
      </c>
      <c r="Q52" s="21">
        <f t="shared" si="11"/>
        <v>1705</v>
      </c>
      <c r="R52" s="23">
        <f t="shared" si="12"/>
        <v>5115</v>
      </c>
      <c r="S52" s="62"/>
    </row>
    <row r="53" spans="1:19" s="2" customFormat="1" ht="17.25" customHeight="1" hidden="1">
      <c r="A53" s="18">
        <v>13</v>
      </c>
      <c r="B53" s="31" t="s">
        <v>144</v>
      </c>
      <c r="C53" s="10">
        <v>62</v>
      </c>
      <c r="D53" s="10">
        <v>5</v>
      </c>
      <c r="E53" s="28"/>
      <c r="F53" s="28"/>
      <c r="G53" s="28"/>
      <c r="H53" s="28"/>
      <c r="I53" s="28"/>
      <c r="J53" s="60"/>
      <c r="K53" s="21"/>
      <c r="L53" s="19"/>
      <c r="M53" s="19"/>
      <c r="N53" s="29"/>
      <c r="O53" s="30"/>
      <c r="P53" s="60"/>
      <c r="Q53" s="21"/>
      <c r="R53" s="23"/>
      <c r="S53" s="62"/>
    </row>
    <row r="54" spans="1:19" s="2" customFormat="1" ht="15" hidden="1">
      <c r="A54" s="18">
        <v>14</v>
      </c>
      <c r="B54" s="27" t="s">
        <v>145</v>
      </c>
      <c r="C54" s="10">
        <v>62</v>
      </c>
      <c r="D54" s="10">
        <v>5</v>
      </c>
      <c r="E54" s="28"/>
      <c r="F54" s="28">
        <v>4</v>
      </c>
      <c r="G54" s="28">
        <v>1</v>
      </c>
      <c r="H54" s="28">
        <v>7</v>
      </c>
      <c r="I54" s="28"/>
      <c r="J54" s="60">
        <f t="shared" si="8"/>
        <v>12</v>
      </c>
      <c r="K54" s="21">
        <f t="shared" si="9"/>
        <v>3720</v>
      </c>
      <c r="L54" s="19">
        <v>31</v>
      </c>
      <c r="M54" s="19">
        <v>5</v>
      </c>
      <c r="N54" s="29"/>
      <c r="O54" s="30">
        <v>13</v>
      </c>
      <c r="P54" s="60">
        <f t="shared" si="10"/>
        <v>13</v>
      </c>
      <c r="Q54" s="21">
        <f t="shared" si="11"/>
        <v>2015</v>
      </c>
      <c r="R54" s="23">
        <f t="shared" si="12"/>
        <v>5735</v>
      </c>
      <c r="S54" s="62"/>
    </row>
    <row r="55" spans="1:19" s="2" customFormat="1" ht="15" hidden="1">
      <c r="A55" s="18">
        <v>15</v>
      </c>
      <c r="B55" s="27" t="s">
        <v>146</v>
      </c>
      <c r="C55" s="10">
        <v>62</v>
      </c>
      <c r="D55" s="10">
        <v>5</v>
      </c>
      <c r="E55" s="28"/>
      <c r="F55" s="28">
        <v>3</v>
      </c>
      <c r="G55" s="28">
        <v>1</v>
      </c>
      <c r="H55" s="28">
        <v>8</v>
      </c>
      <c r="I55" s="28"/>
      <c r="J55" s="60">
        <f t="shared" si="8"/>
        <v>12</v>
      </c>
      <c r="K55" s="21">
        <f t="shared" si="9"/>
        <v>3720</v>
      </c>
      <c r="L55" s="19">
        <v>31</v>
      </c>
      <c r="M55" s="19">
        <v>5</v>
      </c>
      <c r="N55" s="29"/>
      <c r="O55" s="30"/>
      <c r="P55" s="60"/>
      <c r="Q55" s="21"/>
      <c r="R55" s="23">
        <f t="shared" si="12"/>
        <v>3720</v>
      </c>
      <c r="S55" s="62"/>
    </row>
    <row r="56" spans="1:19" s="2" customFormat="1" ht="15" hidden="1">
      <c r="A56" s="18">
        <v>16</v>
      </c>
      <c r="B56" s="27" t="s">
        <v>147</v>
      </c>
      <c r="C56" s="10">
        <v>62</v>
      </c>
      <c r="D56" s="10">
        <v>5</v>
      </c>
      <c r="E56" s="28"/>
      <c r="F56" s="28"/>
      <c r="G56" s="28"/>
      <c r="H56" s="28">
        <v>8</v>
      </c>
      <c r="I56" s="28"/>
      <c r="J56" s="60">
        <f t="shared" si="8"/>
        <v>8</v>
      </c>
      <c r="K56" s="21">
        <f t="shared" si="9"/>
        <v>2480</v>
      </c>
      <c r="L56" s="19">
        <v>31</v>
      </c>
      <c r="M56" s="19">
        <v>5</v>
      </c>
      <c r="N56" s="29"/>
      <c r="O56" s="30">
        <v>17</v>
      </c>
      <c r="P56" s="60">
        <f t="shared" si="10"/>
        <v>17</v>
      </c>
      <c r="Q56" s="21">
        <f t="shared" si="11"/>
        <v>2635</v>
      </c>
      <c r="R56" s="23">
        <f t="shared" si="12"/>
        <v>5115</v>
      </c>
      <c r="S56" s="62"/>
    </row>
    <row r="57" spans="1:19" s="2" customFormat="1" ht="15" hidden="1">
      <c r="A57" s="18">
        <v>17</v>
      </c>
      <c r="B57" s="27" t="s">
        <v>148</v>
      </c>
      <c r="C57" s="10">
        <v>62</v>
      </c>
      <c r="D57" s="10">
        <v>5</v>
      </c>
      <c r="E57" s="28"/>
      <c r="F57" s="28">
        <v>7</v>
      </c>
      <c r="G57" s="28">
        <v>1</v>
      </c>
      <c r="H57" s="28">
        <v>13</v>
      </c>
      <c r="I57" s="28"/>
      <c r="J57" s="60">
        <f t="shared" si="8"/>
        <v>21</v>
      </c>
      <c r="K57" s="21">
        <f t="shared" si="9"/>
        <v>6510</v>
      </c>
      <c r="L57" s="19">
        <v>31</v>
      </c>
      <c r="M57" s="19">
        <v>5</v>
      </c>
      <c r="N57" s="29"/>
      <c r="O57" s="30">
        <v>5</v>
      </c>
      <c r="P57" s="60">
        <f t="shared" si="10"/>
        <v>5</v>
      </c>
      <c r="Q57" s="21">
        <f t="shared" si="11"/>
        <v>775</v>
      </c>
      <c r="R57" s="23">
        <f t="shared" si="12"/>
        <v>7285</v>
      </c>
      <c r="S57" s="62"/>
    </row>
    <row r="58" spans="1:19" s="2" customFormat="1" ht="15" hidden="1">
      <c r="A58" s="18">
        <v>18</v>
      </c>
      <c r="B58" s="32" t="s">
        <v>149</v>
      </c>
      <c r="C58" s="10">
        <v>62</v>
      </c>
      <c r="D58" s="10">
        <v>5</v>
      </c>
      <c r="E58" s="28"/>
      <c r="F58" s="28">
        <v>5</v>
      </c>
      <c r="G58" s="28">
        <v>1</v>
      </c>
      <c r="H58" s="28">
        <v>7</v>
      </c>
      <c r="I58" s="28"/>
      <c r="J58" s="60">
        <f t="shared" si="8"/>
        <v>13</v>
      </c>
      <c r="K58" s="21">
        <f t="shared" si="9"/>
        <v>4030</v>
      </c>
      <c r="L58" s="19">
        <v>31</v>
      </c>
      <c r="M58" s="19">
        <v>5</v>
      </c>
      <c r="N58" s="29"/>
      <c r="O58" s="30">
        <v>16</v>
      </c>
      <c r="P58" s="60">
        <f t="shared" si="10"/>
        <v>16</v>
      </c>
      <c r="Q58" s="21">
        <f t="shared" si="11"/>
        <v>2480</v>
      </c>
      <c r="R58" s="23">
        <f t="shared" si="12"/>
        <v>6510</v>
      </c>
      <c r="S58" s="62"/>
    </row>
    <row r="59" spans="1:19" s="2" customFormat="1" ht="15" hidden="1">
      <c r="A59" s="18">
        <v>19</v>
      </c>
      <c r="B59" s="32" t="s">
        <v>150</v>
      </c>
      <c r="C59" s="10">
        <v>62</v>
      </c>
      <c r="D59" s="10">
        <v>5</v>
      </c>
      <c r="E59" s="28"/>
      <c r="F59" s="28">
        <v>6</v>
      </c>
      <c r="G59" s="28"/>
      <c r="H59" s="28">
        <v>3</v>
      </c>
      <c r="I59" s="28"/>
      <c r="J59" s="60">
        <f t="shared" si="8"/>
        <v>9</v>
      </c>
      <c r="K59" s="21">
        <f t="shared" si="9"/>
        <v>2790</v>
      </c>
      <c r="L59" s="19">
        <v>31</v>
      </c>
      <c r="M59" s="19">
        <v>5</v>
      </c>
      <c r="N59" s="29"/>
      <c r="O59" s="30">
        <v>8</v>
      </c>
      <c r="P59" s="60">
        <f t="shared" si="10"/>
        <v>8</v>
      </c>
      <c r="Q59" s="21">
        <f t="shared" si="11"/>
        <v>1240</v>
      </c>
      <c r="R59" s="23">
        <f t="shared" si="12"/>
        <v>4030</v>
      </c>
      <c r="S59" s="62"/>
    </row>
    <row r="60" spans="1:19" s="2" customFormat="1" ht="15" hidden="1">
      <c r="A60" s="18">
        <v>20</v>
      </c>
      <c r="B60" s="27" t="s">
        <v>151</v>
      </c>
      <c r="C60" s="10">
        <v>62</v>
      </c>
      <c r="D60" s="10">
        <v>5</v>
      </c>
      <c r="E60" s="28"/>
      <c r="F60" s="28">
        <v>3</v>
      </c>
      <c r="G60" s="28"/>
      <c r="H60" s="28">
        <v>4</v>
      </c>
      <c r="I60" s="28"/>
      <c r="J60" s="60">
        <f t="shared" si="8"/>
        <v>7</v>
      </c>
      <c r="K60" s="21">
        <f t="shared" si="9"/>
        <v>2170</v>
      </c>
      <c r="L60" s="19">
        <v>31</v>
      </c>
      <c r="M60" s="19">
        <v>5</v>
      </c>
      <c r="N60" s="29"/>
      <c r="O60" s="30">
        <v>7</v>
      </c>
      <c r="P60" s="60">
        <f t="shared" si="10"/>
        <v>7</v>
      </c>
      <c r="Q60" s="21">
        <f t="shared" si="11"/>
        <v>1085</v>
      </c>
      <c r="R60" s="23">
        <f t="shared" si="12"/>
        <v>3255</v>
      </c>
      <c r="S60" s="62"/>
    </row>
    <row r="61" spans="1:19" s="2" customFormat="1" ht="18.75" customHeight="1" hidden="1">
      <c r="A61" s="18">
        <v>21</v>
      </c>
      <c r="B61" s="33" t="s">
        <v>152</v>
      </c>
      <c r="C61" s="10">
        <v>62</v>
      </c>
      <c r="D61" s="10">
        <v>5</v>
      </c>
      <c r="E61" s="28"/>
      <c r="F61" s="28">
        <v>11</v>
      </c>
      <c r="G61" s="28">
        <v>1</v>
      </c>
      <c r="H61" s="28">
        <v>4</v>
      </c>
      <c r="I61" s="28"/>
      <c r="J61" s="60">
        <f t="shared" si="8"/>
        <v>16</v>
      </c>
      <c r="K61" s="21">
        <f t="shared" si="9"/>
        <v>4960</v>
      </c>
      <c r="L61" s="19">
        <v>31</v>
      </c>
      <c r="M61" s="19">
        <v>5</v>
      </c>
      <c r="N61" s="29"/>
      <c r="O61" s="30">
        <v>2</v>
      </c>
      <c r="P61" s="60">
        <f t="shared" si="10"/>
        <v>2</v>
      </c>
      <c r="Q61" s="21">
        <f t="shared" si="11"/>
        <v>310</v>
      </c>
      <c r="R61" s="23">
        <f t="shared" si="12"/>
        <v>5270</v>
      </c>
      <c r="S61" s="62"/>
    </row>
    <row r="62" spans="1:19" s="2" customFormat="1" ht="15" hidden="1">
      <c r="A62" s="18">
        <v>22</v>
      </c>
      <c r="B62" s="27" t="s">
        <v>153</v>
      </c>
      <c r="C62" s="10">
        <v>62</v>
      </c>
      <c r="D62" s="10">
        <v>5</v>
      </c>
      <c r="E62" s="28"/>
      <c r="F62" s="28">
        <v>8</v>
      </c>
      <c r="G62" s="28">
        <v>1</v>
      </c>
      <c r="H62" s="28">
        <v>8</v>
      </c>
      <c r="I62" s="28"/>
      <c r="J62" s="60">
        <f t="shared" si="8"/>
        <v>17</v>
      </c>
      <c r="K62" s="21">
        <f>C62*D62*J62</f>
        <v>5270</v>
      </c>
      <c r="L62" s="19">
        <v>31</v>
      </c>
      <c r="M62" s="19">
        <v>5</v>
      </c>
      <c r="N62" s="29"/>
      <c r="O62" s="30">
        <v>9</v>
      </c>
      <c r="P62" s="60">
        <f t="shared" si="10"/>
        <v>9</v>
      </c>
      <c r="Q62" s="21">
        <f t="shared" si="11"/>
        <v>1395</v>
      </c>
      <c r="R62" s="23">
        <f>K62+Q62</f>
        <v>6665</v>
      </c>
      <c r="S62" s="62"/>
    </row>
    <row r="63" spans="1:19" s="2" customFormat="1" ht="15.75" hidden="1">
      <c r="A63" s="8" t="s">
        <v>154</v>
      </c>
      <c r="B63" s="14" t="s">
        <v>155</v>
      </c>
      <c r="C63" s="24"/>
      <c r="D63" s="34"/>
      <c r="E63" s="24"/>
      <c r="F63" s="24"/>
      <c r="G63" s="24"/>
      <c r="H63" s="24"/>
      <c r="I63" s="24"/>
      <c r="J63" s="63"/>
      <c r="K63" s="29"/>
      <c r="L63" s="24"/>
      <c r="M63" s="34"/>
      <c r="N63" s="24"/>
      <c r="O63" s="24"/>
      <c r="P63" s="64"/>
      <c r="Q63" s="35"/>
      <c r="R63" s="35"/>
      <c r="S63" s="62"/>
    </row>
    <row r="64" spans="1:19" s="2" customFormat="1" ht="15.75" hidden="1">
      <c r="A64" s="8" t="s">
        <v>156</v>
      </c>
      <c r="B64" s="14" t="s">
        <v>7</v>
      </c>
      <c r="C64" s="24"/>
      <c r="D64" s="34"/>
      <c r="E64" s="24"/>
      <c r="F64" s="24"/>
      <c r="G64" s="24"/>
      <c r="H64" s="24"/>
      <c r="I64" s="24"/>
      <c r="J64" s="63"/>
      <c r="K64" s="29"/>
      <c r="L64" s="24"/>
      <c r="M64" s="34"/>
      <c r="N64" s="24"/>
      <c r="O64" s="24"/>
      <c r="P64" s="64"/>
      <c r="Q64" s="35"/>
      <c r="R64" s="35"/>
      <c r="S64" s="62"/>
    </row>
    <row r="65" spans="1:19" s="2" customFormat="1" ht="15.75" hidden="1">
      <c r="A65" s="8"/>
      <c r="B65" s="36"/>
      <c r="C65" s="24"/>
      <c r="D65" s="34"/>
      <c r="E65" s="24"/>
      <c r="F65" s="24"/>
      <c r="G65" s="24"/>
      <c r="H65" s="24"/>
      <c r="I65" s="24"/>
      <c r="J65" s="63"/>
      <c r="K65" s="29"/>
      <c r="L65" s="24"/>
      <c r="M65" s="34"/>
      <c r="N65" s="24"/>
      <c r="O65" s="24"/>
      <c r="P65" s="64"/>
      <c r="Q65" s="35"/>
      <c r="R65" s="35"/>
      <c r="S65" s="62"/>
    </row>
    <row r="66" spans="1:19" ht="12.75">
      <c r="A66" s="8" t="s">
        <v>6</v>
      </c>
      <c r="B66" s="9" t="s">
        <v>157</v>
      </c>
      <c r="C66" s="10"/>
      <c r="D66" s="10"/>
      <c r="E66" s="10"/>
      <c r="F66" s="10"/>
      <c r="G66" s="10"/>
      <c r="H66" s="10"/>
      <c r="I66" s="10"/>
      <c r="J66" s="54"/>
      <c r="K66" s="10"/>
      <c r="L66" s="10"/>
      <c r="M66" s="10"/>
      <c r="N66" s="10"/>
      <c r="O66" s="10"/>
      <c r="P66" s="54"/>
      <c r="Q66" s="10"/>
      <c r="R66" s="10"/>
      <c r="S66" s="11"/>
    </row>
    <row r="67" spans="1:19" ht="12.75">
      <c r="A67" s="8">
        <v>1</v>
      </c>
      <c r="B67" s="9" t="s">
        <v>3</v>
      </c>
      <c r="C67" s="10"/>
      <c r="D67" s="10"/>
      <c r="E67" s="12">
        <f aca="true" t="shared" si="13" ref="E67:R67">E68+E99</f>
        <v>0</v>
      </c>
      <c r="F67" s="12">
        <f t="shared" si="13"/>
        <v>122</v>
      </c>
      <c r="G67" s="12">
        <f t="shared" si="13"/>
        <v>9</v>
      </c>
      <c r="H67" s="12">
        <f t="shared" si="13"/>
        <v>128</v>
      </c>
      <c r="I67" s="12">
        <f t="shared" si="13"/>
        <v>0</v>
      </c>
      <c r="J67" s="55">
        <f t="shared" si="13"/>
        <v>259</v>
      </c>
      <c r="K67" s="13">
        <f t="shared" si="13"/>
        <v>68004</v>
      </c>
      <c r="L67" s="13">
        <f t="shared" si="13"/>
        <v>1275</v>
      </c>
      <c r="M67" s="12">
        <f t="shared" si="13"/>
        <v>0</v>
      </c>
      <c r="N67" s="12">
        <f t="shared" si="13"/>
        <v>4</v>
      </c>
      <c r="O67" s="12">
        <f t="shared" si="13"/>
        <v>253</v>
      </c>
      <c r="P67" s="55">
        <f t="shared" si="13"/>
        <v>257</v>
      </c>
      <c r="Q67" s="13">
        <f t="shared" si="13"/>
        <v>34904</v>
      </c>
      <c r="R67" s="13">
        <f t="shared" si="13"/>
        <v>102908</v>
      </c>
      <c r="S67" s="11"/>
    </row>
    <row r="68" spans="1:19" ht="12.75">
      <c r="A68" s="8" t="s">
        <v>17</v>
      </c>
      <c r="B68" s="14" t="s">
        <v>100</v>
      </c>
      <c r="C68" s="10"/>
      <c r="D68" s="10"/>
      <c r="E68" s="10">
        <f aca="true" t="shared" si="14" ref="E68:R68">SUM(E69:E98)</f>
        <v>0</v>
      </c>
      <c r="F68" s="10">
        <f t="shared" si="14"/>
        <v>13</v>
      </c>
      <c r="G68" s="10">
        <f t="shared" si="14"/>
        <v>1</v>
      </c>
      <c r="H68" s="10">
        <f t="shared" si="14"/>
        <v>27</v>
      </c>
      <c r="I68" s="10">
        <f t="shared" si="14"/>
        <v>0</v>
      </c>
      <c r="J68" s="54">
        <f t="shared" si="14"/>
        <v>41</v>
      </c>
      <c r="K68" s="10">
        <f t="shared" si="14"/>
        <v>13940</v>
      </c>
      <c r="L68" s="10">
        <f t="shared" si="14"/>
        <v>1275</v>
      </c>
      <c r="M68" s="10"/>
      <c r="N68" s="10">
        <f t="shared" si="14"/>
        <v>0</v>
      </c>
      <c r="O68" s="10">
        <f t="shared" si="14"/>
        <v>66</v>
      </c>
      <c r="P68" s="54">
        <f t="shared" si="14"/>
        <v>66</v>
      </c>
      <c r="Q68" s="10">
        <f t="shared" si="14"/>
        <v>11220</v>
      </c>
      <c r="R68" s="10">
        <f t="shared" si="14"/>
        <v>25160</v>
      </c>
      <c r="S68" s="11"/>
    </row>
    <row r="69" spans="1:19" ht="15">
      <c r="A69" s="18">
        <v>1</v>
      </c>
      <c r="B69" s="3" t="s">
        <v>101</v>
      </c>
      <c r="C69" s="10">
        <v>85</v>
      </c>
      <c r="D69" s="10">
        <v>4</v>
      </c>
      <c r="E69" s="65"/>
      <c r="F69" s="65"/>
      <c r="G69" s="10"/>
      <c r="H69" s="65"/>
      <c r="I69" s="10"/>
      <c r="J69" s="54"/>
      <c r="K69" s="21"/>
      <c r="L69" s="66">
        <v>42.5</v>
      </c>
      <c r="M69" s="10"/>
      <c r="N69" s="10"/>
      <c r="O69" s="34"/>
      <c r="P69" s="54"/>
      <c r="Q69" s="10"/>
      <c r="R69" s="10"/>
      <c r="S69" s="11"/>
    </row>
    <row r="70" spans="1:19" ht="15">
      <c r="A70" s="18">
        <v>2</v>
      </c>
      <c r="B70" s="3" t="s">
        <v>102</v>
      </c>
      <c r="C70" s="10">
        <v>85</v>
      </c>
      <c r="D70" s="10">
        <v>4</v>
      </c>
      <c r="E70" s="65"/>
      <c r="F70" s="65"/>
      <c r="G70" s="10"/>
      <c r="H70" s="65">
        <v>2</v>
      </c>
      <c r="I70" s="10"/>
      <c r="J70" s="54">
        <f aca="true" t="shared" si="15" ref="J70:J95">E70+F70+G70+H70+I70</f>
        <v>2</v>
      </c>
      <c r="K70" s="21">
        <f aca="true" t="shared" si="16" ref="K70:K98">C70*D70*J70</f>
        <v>680</v>
      </c>
      <c r="L70" s="66">
        <v>42.5</v>
      </c>
      <c r="M70" s="10">
        <v>4</v>
      </c>
      <c r="N70" s="10"/>
      <c r="O70" s="34">
        <v>7</v>
      </c>
      <c r="P70" s="54">
        <f aca="true" t="shared" si="17" ref="P70:P98">N70+O70</f>
        <v>7</v>
      </c>
      <c r="Q70" s="10">
        <f aca="true" t="shared" si="18" ref="Q70:Q98">P70*L70*M70</f>
        <v>1190</v>
      </c>
      <c r="R70" s="10">
        <f aca="true" t="shared" si="19" ref="R70:R121">K70+Q70</f>
        <v>1870</v>
      </c>
      <c r="S70" s="11"/>
    </row>
    <row r="71" spans="1:19" ht="15">
      <c r="A71" s="18">
        <v>3</v>
      </c>
      <c r="B71" s="3" t="s">
        <v>103</v>
      </c>
      <c r="C71" s="10">
        <v>85</v>
      </c>
      <c r="D71" s="10">
        <v>4</v>
      </c>
      <c r="E71" s="65"/>
      <c r="F71" s="65"/>
      <c r="G71" s="10"/>
      <c r="H71" s="65">
        <v>2</v>
      </c>
      <c r="I71" s="10"/>
      <c r="J71" s="54">
        <f t="shared" si="15"/>
        <v>2</v>
      </c>
      <c r="K71" s="21">
        <f t="shared" si="16"/>
        <v>680</v>
      </c>
      <c r="L71" s="66">
        <v>42.5</v>
      </c>
      <c r="M71" s="10">
        <v>4</v>
      </c>
      <c r="N71" s="10"/>
      <c r="O71" s="34">
        <v>3</v>
      </c>
      <c r="P71" s="54">
        <f t="shared" si="17"/>
        <v>3</v>
      </c>
      <c r="Q71" s="10">
        <f t="shared" si="18"/>
        <v>510</v>
      </c>
      <c r="R71" s="10">
        <f t="shared" si="19"/>
        <v>1190</v>
      </c>
      <c r="S71" s="11"/>
    </row>
    <row r="72" spans="1:19" ht="15">
      <c r="A72" s="18">
        <v>4</v>
      </c>
      <c r="B72" s="3" t="s">
        <v>104</v>
      </c>
      <c r="C72" s="10">
        <v>85</v>
      </c>
      <c r="D72" s="10">
        <v>4</v>
      </c>
      <c r="E72" s="65"/>
      <c r="F72" s="65">
        <v>2</v>
      </c>
      <c r="G72" s="10"/>
      <c r="H72" s="65">
        <v>1</v>
      </c>
      <c r="I72" s="10"/>
      <c r="J72" s="54">
        <f t="shared" si="15"/>
        <v>3</v>
      </c>
      <c r="K72" s="21">
        <f t="shared" si="16"/>
        <v>1020</v>
      </c>
      <c r="L72" s="66">
        <v>42.5</v>
      </c>
      <c r="M72" s="10">
        <v>4</v>
      </c>
      <c r="N72" s="10"/>
      <c r="O72" s="34">
        <v>4</v>
      </c>
      <c r="P72" s="54">
        <f t="shared" si="17"/>
        <v>4</v>
      </c>
      <c r="Q72" s="10">
        <f t="shared" si="18"/>
        <v>680</v>
      </c>
      <c r="R72" s="10">
        <f t="shared" si="19"/>
        <v>1700</v>
      </c>
      <c r="S72" s="11"/>
    </row>
    <row r="73" spans="1:19" ht="15">
      <c r="A73" s="18">
        <v>5</v>
      </c>
      <c r="B73" s="3" t="s">
        <v>105</v>
      </c>
      <c r="C73" s="10">
        <v>85</v>
      </c>
      <c r="D73" s="10">
        <v>4</v>
      </c>
      <c r="E73" s="65"/>
      <c r="F73" s="65"/>
      <c r="G73" s="10">
        <v>1</v>
      </c>
      <c r="H73" s="65">
        <v>1</v>
      </c>
      <c r="I73" s="10"/>
      <c r="J73" s="54">
        <f t="shared" si="15"/>
        <v>2</v>
      </c>
      <c r="K73" s="21">
        <f t="shared" si="16"/>
        <v>680</v>
      </c>
      <c r="L73" s="66">
        <v>42.5</v>
      </c>
      <c r="M73" s="10">
        <v>4</v>
      </c>
      <c r="N73" s="10"/>
      <c r="O73" s="34">
        <v>1</v>
      </c>
      <c r="P73" s="54">
        <f t="shared" si="17"/>
        <v>1</v>
      </c>
      <c r="Q73" s="10">
        <f>P73*L73*M73</f>
        <v>170</v>
      </c>
      <c r="R73" s="10">
        <f t="shared" si="19"/>
        <v>850</v>
      </c>
      <c r="S73" s="11"/>
    </row>
    <row r="74" spans="1:19" ht="15">
      <c r="A74" s="18">
        <v>6</v>
      </c>
      <c r="B74" s="3" t="s">
        <v>106</v>
      </c>
      <c r="C74" s="10">
        <v>85</v>
      </c>
      <c r="D74" s="10">
        <v>4</v>
      </c>
      <c r="E74" s="65"/>
      <c r="F74" s="65"/>
      <c r="G74" s="10"/>
      <c r="H74" s="65"/>
      <c r="I74" s="10"/>
      <c r="J74" s="54"/>
      <c r="K74" s="21"/>
      <c r="L74" s="66">
        <v>42.5</v>
      </c>
      <c r="M74" s="10"/>
      <c r="N74" s="10"/>
      <c r="O74" s="34"/>
      <c r="P74" s="54"/>
      <c r="Q74" s="10"/>
      <c r="R74" s="10"/>
      <c r="S74" s="11"/>
    </row>
    <row r="75" spans="1:19" ht="15">
      <c r="A75" s="18">
        <v>7</v>
      </c>
      <c r="B75" s="3" t="s">
        <v>107</v>
      </c>
      <c r="C75" s="10">
        <v>85</v>
      </c>
      <c r="D75" s="10">
        <v>4</v>
      </c>
      <c r="E75" s="65"/>
      <c r="F75" s="65">
        <v>1</v>
      </c>
      <c r="G75" s="10"/>
      <c r="H75" s="65">
        <v>4</v>
      </c>
      <c r="I75" s="10"/>
      <c r="J75" s="54">
        <f t="shared" si="15"/>
        <v>5</v>
      </c>
      <c r="K75" s="21">
        <f t="shared" si="16"/>
        <v>1700</v>
      </c>
      <c r="L75" s="66">
        <v>42.5</v>
      </c>
      <c r="M75" s="10">
        <v>4</v>
      </c>
      <c r="N75" s="10"/>
      <c r="O75" s="34">
        <v>3</v>
      </c>
      <c r="P75" s="54">
        <f t="shared" si="17"/>
        <v>3</v>
      </c>
      <c r="Q75" s="10">
        <f t="shared" si="18"/>
        <v>510</v>
      </c>
      <c r="R75" s="10">
        <f t="shared" si="19"/>
        <v>2210</v>
      </c>
      <c r="S75" s="11"/>
    </row>
    <row r="76" spans="1:19" ht="15">
      <c r="A76" s="18">
        <v>8</v>
      </c>
      <c r="B76" s="3" t="s">
        <v>108</v>
      </c>
      <c r="C76" s="10">
        <v>85</v>
      </c>
      <c r="D76" s="10">
        <v>4</v>
      </c>
      <c r="E76" s="65"/>
      <c r="F76" s="65"/>
      <c r="G76" s="10"/>
      <c r="H76" s="65"/>
      <c r="I76" s="10"/>
      <c r="J76" s="54"/>
      <c r="K76" s="21">
        <f t="shared" si="16"/>
        <v>0</v>
      </c>
      <c r="L76" s="66">
        <v>42.5</v>
      </c>
      <c r="M76" s="10">
        <v>4</v>
      </c>
      <c r="N76" s="10"/>
      <c r="O76" s="34">
        <v>1</v>
      </c>
      <c r="P76" s="54">
        <f t="shared" si="17"/>
        <v>1</v>
      </c>
      <c r="Q76" s="10">
        <f t="shared" si="18"/>
        <v>170</v>
      </c>
      <c r="R76" s="10">
        <f t="shared" si="19"/>
        <v>170</v>
      </c>
      <c r="S76" s="11"/>
    </row>
    <row r="77" spans="1:19" ht="15">
      <c r="A77" s="18">
        <v>9</v>
      </c>
      <c r="B77" s="3" t="s">
        <v>109</v>
      </c>
      <c r="C77" s="10">
        <v>85</v>
      </c>
      <c r="D77" s="10">
        <v>4</v>
      </c>
      <c r="E77" s="65"/>
      <c r="F77" s="65"/>
      <c r="G77" s="10"/>
      <c r="H77" s="65"/>
      <c r="I77" s="10"/>
      <c r="J77" s="54"/>
      <c r="K77" s="21">
        <f t="shared" si="16"/>
        <v>0</v>
      </c>
      <c r="L77" s="66">
        <v>42.5</v>
      </c>
      <c r="M77" s="10">
        <v>4</v>
      </c>
      <c r="N77" s="10"/>
      <c r="O77" s="34">
        <v>10</v>
      </c>
      <c r="P77" s="54">
        <f t="shared" si="17"/>
        <v>10</v>
      </c>
      <c r="Q77" s="10">
        <f t="shared" si="18"/>
        <v>1700</v>
      </c>
      <c r="R77" s="10">
        <f t="shared" si="19"/>
        <v>1700</v>
      </c>
      <c r="S77" s="11"/>
    </row>
    <row r="78" spans="1:19" ht="15">
      <c r="A78" s="18"/>
      <c r="B78" s="3" t="s">
        <v>111</v>
      </c>
      <c r="C78" s="10">
        <v>85</v>
      </c>
      <c r="D78" s="10">
        <v>4</v>
      </c>
      <c r="E78" s="65"/>
      <c r="F78" s="65">
        <v>2</v>
      </c>
      <c r="G78" s="10"/>
      <c r="H78" s="65">
        <v>1</v>
      </c>
      <c r="I78" s="10"/>
      <c r="J78" s="54">
        <f>E78+F78+G78+H78+I78</f>
        <v>3</v>
      </c>
      <c r="K78" s="21">
        <f>C78*D78*J78</f>
        <v>1020</v>
      </c>
      <c r="L78" s="66">
        <v>42.5</v>
      </c>
      <c r="M78" s="10">
        <v>4</v>
      </c>
      <c r="N78" s="10"/>
      <c r="O78" s="34"/>
      <c r="P78" s="54"/>
      <c r="Q78" s="10"/>
      <c r="R78" s="10">
        <f>K78+Q78</f>
        <v>1020</v>
      </c>
      <c r="S78" s="11"/>
    </row>
    <row r="79" spans="1:19" ht="15">
      <c r="A79" s="18">
        <v>10</v>
      </c>
      <c r="B79" s="3" t="s">
        <v>110</v>
      </c>
      <c r="C79" s="10">
        <v>85</v>
      </c>
      <c r="D79" s="10">
        <v>4</v>
      </c>
      <c r="E79" s="65"/>
      <c r="F79" s="65"/>
      <c r="G79" s="10"/>
      <c r="H79" s="65">
        <v>1</v>
      </c>
      <c r="I79" s="10"/>
      <c r="J79" s="54">
        <f t="shared" si="15"/>
        <v>1</v>
      </c>
      <c r="K79" s="21">
        <f t="shared" si="16"/>
        <v>340</v>
      </c>
      <c r="L79" s="66">
        <v>42.5</v>
      </c>
      <c r="M79" s="10">
        <v>4</v>
      </c>
      <c r="N79" s="10"/>
      <c r="O79" s="34"/>
      <c r="P79" s="54"/>
      <c r="Q79" s="10"/>
      <c r="R79" s="10">
        <f t="shared" si="19"/>
        <v>340</v>
      </c>
      <c r="S79" s="11"/>
    </row>
    <row r="80" spans="1:19" ht="15">
      <c r="A80" s="18">
        <v>12</v>
      </c>
      <c r="B80" s="3" t="s">
        <v>112</v>
      </c>
      <c r="C80" s="10">
        <v>85</v>
      </c>
      <c r="D80" s="10">
        <v>4</v>
      </c>
      <c r="E80" s="65"/>
      <c r="F80" s="65"/>
      <c r="G80" s="10"/>
      <c r="H80" s="65"/>
      <c r="I80" s="10"/>
      <c r="J80" s="54"/>
      <c r="K80" s="21">
        <f t="shared" si="16"/>
        <v>0</v>
      </c>
      <c r="L80" s="66">
        <v>42.5</v>
      </c>
      <c r="M80" s="10">
        <v>4</v>
      </c>
      <c r="N80" s="10"/>
      <c r="O80" s="34"/>
      <c r="P80" s="54"/>
      <c r="Q80" s="10"/>
      <c r="R80" s="10">
        <f t="shared" si="19"/>
        <v>0</v>
      </c>
      <c r="S80" s="11"/>
    </row>
    <row r="81" spans="1:19" ht="15">
      <c r="A81" s="18">
        <v>13</v>
      </c>
      <c r="B81" s="3" t="s">
        <v>113</v>
      </c>
      <c r="C81" s="10">
        <v>85</v>
      </c>
      <c r="D81" s="10">
        <v>4</v>
      </c>
      <c r="E81" s="65"/>
      <c r="F81" s="65"/>
      <c r="G81" s="10"/>
      <c r="H81" s="65">
        <v>1</v>
      </c>
      <c r="I81" s="10"/>
      <c r="J81" s="54">
        <f t="shared" si="15"/>
        <v>1</v>
      </c>
      <c r="K81" s="21">
        <f t="shared" si="16"/>
        <v>340</v>
      </c>
      <c r="L81" s="66">
        <v>42.5</v>
      </c>
      <c r="M81" s="10">
        <v>4</v>
      </c>
      <c r="N81" s="10"/>
      <c r="O81" s="34">
        <v>1</v>
      </c>
      <c r="P81" s="54">
        <f t="shared" si="17"/>
        <v>1</v>
      </c>
      <c r="Q81" s="10">
        <f t="shared" si="18"/>
        <v>170</v>
      </c>
      <c r="R81" s="10">
        <f t="shared" si="19"/>
        <v>510</v>
      </c>
      <c r="S81" s="11"/>
    </row>
    <row r="82" spans="1:19" ht="15">
      <c r="A82" s="18">
        <v>14</v>
      </c>
      <c r="B82" s="3" t="s">
        <v>114</v>
      </c>
      <c r="C82" s="10">
        <v>85</v>
      </c>
      <c r="D82" s="10">
        <v>4</v>
      </c>
      <c r="E82" s="65"/>
      <c r="F82" s="65">
        <v>1</v>
      </c>
      <c r="G82" s="10"/>
      <c r="H82" s="65">
        <v>1</v>
      </c>
      <c r="I82" s="10"/>
      <c r="J82" s="54">
        <f t="shared" si="15"/>
        <v>2</v>
      </c>
      <c r="K82" s="21">
        <f t="shared" si="16"/>
        <v>680</v>
      </c>
      <c r="L82" s="66">
        <v>42.5</v>
      </c>
      <c r="M82" s="10">
        <v>4</v>
      </c>
      <c r="N82" s="10"/>
      <c r="O82" s="34">
        <v>1</v>
      </c>
      <c r="P82" s="54">
        <f t="shared" si="17"/>
        <v>1</v>
      </c>
      <c r="Q82" s="10">
        <f t="shared" si="18"/>
        <v>170</v>
      </c>
      <c r="R82" s="10">
        <f t="shared" si="19"/>
        <v>850</v>
      </c>
      <c r="S82" s="11"/>
    </row>
    <row r="83" spans="1:19" ht="15">
      <c r="A83" s="18">
        <v>15</v>
      </c>
      <c r="B83" s="3" t="s">
        <v>115</v>
      </c>
      <c r="C83" s="10">
        <v>85</v>
      </c>
      <c r="D83" s="10">
        <v>4</v>
      </c>
      <c r="E83" s="65"/>
      <c r="F83" s="65"/>
      <c r="G83" s="10"/>
      <c r="H83" s="65">
        <v>1</v>
      </c>
      <c r="I83" s="10"/>
      <c r="J83" s="54">
        <f t="shared" si="15"/>
        <v>1</v>
      </c>
      <c r="K83" s="21">
        <f t="shared" si="16"/>
        <v>340</v>
      </c>
      <c r="L83" s="66">
        <v>42.5</v>
      </c>
      <c r="M83" s="10">
        <v>4</v>
      </c>
      <c r="N83" s="10"/>
      <c r="O83" s="34">
        <v>2</v>
      </c>
      <c r="P83" s="54">
        <f t="shared" si="17"/>
        <v>2</v>
      </c>
      <c r="Q83" s="10">
        <f t="shared" si="18"/>
        <v>340</v>
      </c>
      <c r="R83" s="10">
        <f t="shared" si="19"/>
        <v>680</v>
      </c>
      <c r="S83" s="11"/>
    </row>
    <row r="84" spans="1:19" ht="15">
      <c r="A84" s="18">
        <v>16</v>
      </c>
      <c r="B84" s="3" t="s">
        <v>116</v>
      </c>
      <c r="C84" s="10">
        <v>85</v>
      </c>
      <c r="D84" s="10">
        <v>4</v>
      </c>
      <c r="E84" s="65"/>
      <c r="F84" s="65">
        <v>1</v>
      </c>
      <c r="G84" s="10"/>
      <c r="H84" s="65"/>
      <c r="I84" s="10"/>
      <c r="J84" s="54">
        <f t="shared" si="15"/>
        <v>1</v>
      </c>
      <c r="K84" s="21">
        <f t="shared" si="16"/>
        <v>340</v>
      </c>
      <c r="L84" s="66">
        <v>42.5</v>
      </c>
      <c r="M84" s="10">
        <v>4</v>
      </c>
      <c r="N84" s="10"/>
      <c r="O84" s="34">
        <v>3</v>
      </c>
      <c r="P84" s="54">
        <f t="shared" si="17"/>
        <v>3</v>
      </c>
      <c r="Q84" s="10">
        <f t="shared" si="18"/>
        <v>510</v>
      </c>
      <c r="R84" s="10">
        <f t="shared" si="19"/>
        <v>850</v>
      </c>
      <c r="S84" s="11"/>
    </row>
    <row r="85" spans="1:19" ht="15">
      <c r="A85" s="18">
        <v>17</v>
      </c>
      <c r="B85" s="3" t="s">
        <v>117</v>
      </c>
      <c r="C85" s="10">
        <v>85</v>
      </c>
      <c r="D85" s="10">
        <v>4</v>
      </c>
      <c r="E85" s="65"/>
      <c r="F85" s="65"/>
      <c r="G85" s="10"/>
      <c r="H85" s="65">
        <v>1</v>
      </c>
      <c r="I85" s="10"/>
      <c r="J85" s="54">
        <f t="shared" si="15"/>
        <v>1</v>
      </c>
      <c r="K85" s="21">
        <f t="shared" si="16"/>
        <v>340</v>
      </c>
      <c r="L85" s="66">
        <v>42.5</v>
      </c>
      <c r="M85" s="10">
        <v>4</v>
      </c>
      <c r="N85" s="10"/>
      <c r="O85" s="34">
        <v>2</v>
      </c>
      <c r="P85" s="54">
        <f t="shared" si="17"/>
        <v>2</v>
      </c>
      <c r="Q85" s="10">
        <f t="shared" si="18"/>
        <v>340</v>
      </c>
      <c r="R85" s="10">
        <f t="shared" si="19"/>
        <v>680</v>
      </c>
      <c r="S85" s="11"/>
    </row>
    <row r="86" spans="1:19" ht="15">
      <c r="A86" s="18">
        <v>18</v>
      </c>
      <c r="B86" s="3" t="s">
        <v>118</v>
      </c>
      <c r="C86" s="10">
        <v>85</v>
      </c>
      <c r="D86" s="10">
        <v>4</v>
      </c>
      <c r="E86" s="65"/>
      <c r="F86" s="65"/>
      <c r="G86" s="10"/>
      <c r="H86" s="65"/>
      <c r="I86" s="10"/>
      <c r="J86" s="54"/>
      <c r="K86" s="21"/>
      <c r="L86" s="66">
        <v>42.5</v>
      </c>
      <c r="M86" s="10"/>
      <c r="N86" s="10"/>
      <c r="O86" s="34"/>
      <c r="P86" s="54"/>
      <c r="Q86" s="10"/>
      <c r="R86" s="10"/>
      <c r="S86" s="11"/>
    </row>
    <row r="87" spans="1:19" ht="15">
      <c r="A87" s="18"/>
      <c r="B87" s="3" t="s">
        <v>122</v>
      </c>
      <c r="C87" s="10">
        <v>85</v>
      </c>
      <c r="D87" s="10">
        <v>4</v>
      </c>
      <c r="E87" s="65"/>
      <c r="F87" s="65">
        <v>2</v>
      </c>
      <c r="G87" s="10"/>
      <c r="H87" s="65">
        <v>1</v>
      </c>
      <c r="I87" s="10"/>
      <c r="J87" s="54">
        <f>E87+F87+G87+H87+I87</f>
        <v>3</v>
      </c>
      <c r="K87" s="21">
        <f>C87*D87*J87</f>
        <v>1020</v>
      </c>
      <c r="L87" s="66">
        <v>42.5</v>
      </c>
      <c r="M87" s="10">
        <v>4</v>
      </c>
      <c r="N87" s="10"/>
      <c r="O87" s="34">
        <v>2</v>
      </c>
      <c r="P87" s="54">
        <f>N87+O87</f>
        <v>2</v>
      </c>
      <c r="Q87" s="10">
        <f>P87*L87*M87</f>
        <v>340</v>
      </c>
      <c r="R87" s="10">
        <f>K87+Q87</f>
        <v>1360</v>
      </c>
      <c r="S87" s="11"/>
    </row>
    <row r="88" spans="1:19" ht="15">
      <c r="A88" s="18"/>
      <c r="B88" s="3" t="s">
        <v>120</v>
      </c>
      <c r="C88" s="10">
        <v>85</v>
      </c>
      <c r="D88" s="10">
        <v>4</v>
      </c>
      <c r="E88" s="65"/>
      <c r="F88" s="65"/>
      <c r="G88" s="10"/>
      <c r="H88" s="65"/>
      <c r="I88" s="10"/>
      <c r="J88" s="54"/>
      <c r="K88" s="21">
        <f>C88*D88*J88</f>
        <v>0</v>
      </c>
      <c r="L88" s="66">
        <v>42.5</v>
      </c>
      <c r="M88" s="10">
        <v>4</v>
      </c>
      <c r="N88" s="10"/>
      <c r="O88" s="34">
        <v>4</v>
      </c>
      <c r="P88" s="54">
        <f>N88+O88</f>
        <v>4</v>
      </c>
      <c r="Q88" s="10">
        <f>P88*L88*M88</f>
        <v>680</v>
      </c>
      <c r="R88" s="10">
        <f>K88+Q88</f>
        <v>680</v>
      </c>
      <c r="S88" s="11"/>
    </row>
    <row r="89" spans="1:19" ht="15">
      <c r="A89" s="18">
        <v>19</v>
      </c>
      <c r="B89" s="3" t="s">
        <v>119</v>
      </c>
      <c r="C89" s="10">
        <v>85</v>
      </c>
      <c r="D89" s="10">
        <v>4</v>
      </c>
      <c r="E89" s="65"/>
      <c r="F89" s="65"/>
      <c r="G89" s="10"/>
      <c r="H89" s="65">
        <v>3</v>
      </c>
      <c r="I89" s="10"/>
      <c r="J89" s="54">
        <f t="shared" si="15"/>
        <v>3</v>
      </c>
      <c r="K89" s="21">
        <f t="shared" si="16"/>
        <v>1020</v>
      </c>
      <c r="L89" s="66">
        <v>42.5</v>
      </c>
      <c r="M89" s="10">
        <v>4</v>
      </c>
      <c r="N89" s="10"/>
      <c r="O89" s="34">
        <v>3</v>
      </c>
      <c r="P89" s="54">
        <f t="shared" si="17"/>
        <v>3</v>
      </c>
      <c r="Q89" s="10">
        <f t="shared" si="18"/>
        <v>510</v>
      </c>
      <c r="R89" s="10">
        <f t="shared" si="19"/>
        <v>1530</v>
      </c>
      <c r="S89" s="11"/>
    </row>
    <row r="90" spans="1:19" ht="15">
      <c r="A90" s="18">
        <v>21</v>
      </c>
      <c r="B90" s="3" t="s">
        <v>121</v>
      </c>
      <c r="C90" s="10">
        <v>85</v>
      </c>
      <c r="D90" s="10">
        <v>4</v>
      </c>
      <c r="E90" s="65"/>
      <c r="F90" s="65"/>
      <c r="G90" s="10"/>
      <c r="H90" s="65"/>
      <c r="I90" s="10"/>
      <c r="J90" s="54"/>
      <c r="K90" s="21"/>
      <c r="L90" s="66">
        <v>42.5</v>
      </c>
      <c r="M90" s="10"/>
      <c r="N90" s="10"/>
      <c r="O90" s="34"/>
      <c r="P90" s="54"/>
      <c r="Q90" s="10"/>
      <c r="R90" s="10"/>
      <c r="S90" s="11"/>
    </row>
    <row r="91" spans="1:19" ht="15">
      <c r="A91" s="18">
        <v>23</v>
      </c>
      <c r="B91" s="3" t="s">
        <v>123</v>
      </c>
      <c r="C91" s="10">
        <v>85</v>
      </c>
      <c r="D91" s="10">
        <v>4</v>
      </c>
      <c r="E91" s="65"/>
      <c r="F91" s="65"/>
      <c r="G91" s="10"/>
      <c r="H91" s="65">
        <v>1</v>
      </c>
      <c r="I91" s="10"/>
      <c r="J91" s="54">
        <f t="shared" si="15"/>
        <v>1</v>
      </c>
      <c r="K91" s="21">
        <f t="shared" si="16"/>
        <v>340</v>
      </c>
      <c r="L91" s="66">
        <v>42.5</v>
      </c>
      <c r="M91" s="10">
        <v>4</v>
      </c>
      <c r="N91" s="10"/>
      <c r="O91" s="34">
        <v>4</v>
      </c>
      <c r="P91" s="54">
        <f t="shared" si="17"/>
        <v>4</v>
      </c>
      <c r="Q91" s="10">
        <f t="shared" si="18"/>
        <v>680</v>
      </c>
      <c r="R91" s="10">
        <f t="shared" si="19"/>
        <v>1020</v>
      </c>
      <c r="S91" s="11"/>
    </row>
    <row r="92" spans="1:19" ht="15">
      <c r="A92" s="18">
        <v>24</v>
      </c>
      <c r="B92" s="3" t="s">
        <v>124</v>
      </c>
      <c r="C92" s="10">
        <v>85</v>
      </c>
      <c r="D92" s="10">
        <v>4</v>
      </c>
      <c r="E92" s="65"/>
      <c r="F92" s="65">
        <v>1</v>
      </c>
      <c r="G92" s="10"/>
      <c r="H92" s="65">
        <v>2</v>
      </c>
      <c r="I92" s="10"/>
      <c r="J92" s="54">
        <f t="shared" si="15"/>
        <v>3</v>
      </c>
      <c r="K92" s="21">
        <f t="shared" si="16"/>
        <v>1020</v>
      </c>
      <c r="L92" s="66">
        <v>42.5</v>
      </c>
      <c r="M92" s="10">
        <v>4</v>
      </c>
      <c r="N92" s="10"/>
      <c r="O92" s="34">
        <v>1</v>
      </c>
      <c r="P92" s="54">
        <f t="shared" si="17"/>
        <v>1</v>
      </c>
      <c r="Q92" s="10">
        <f t="shared" si="18"/>
        <v>170</v>
      </c>
      <c r="R92" s="10">
        <f t="shared" si="19"/>
        <v>1190</v>
      </c>
      <c r="S92" s="11"/>
    </row>
    <row r="93" spans="1:19" ht="15">
      <c r="A93" s="18">
        <v>25</v>
      </c>
      <c r="B93" s="3" t="s">
        <v>125</v>
      </c>
      <c r="C93" s="10">
        <v>85</v>
      </c>
      <c r="D93" s="10">
        <v>4</v>
      </c>
      <c r="E93" s="65"/>
      <c r="F93" s="65">
        <v>2</v>
      </c>
      <c r="G93" s="10"/>
      <c r="H93" s="65"/>
      <c r="I93" s="10"/>
      <c r="J93" s="54">
        <f t="shared" si="15"/>
        <v>2</v>
      </c>
      <c r="K93" s="21">
        <f t="shared" si="16"/>
        <v>680</v>
      </c>
      <c r="L93" s="66">
        <v>42.5</v>
      </c>
      <c r="M93" s="10">
        <v>4</v>
      </c>
      <c r="N93" s="10"/>
      <c r="O93" s="34">
        <v>2</v>
      </c>
      <c r="P93" s="54">
        <f t="shared" si="17"/>
        <v>2</v>
      </c>
      <c r="Q93" s="10">
        <f t="shared" si="18"/>
        <v>340</v>
      </c>
      <c r="R93" s="10">
        <f t="shared" si="19"/>
        <v>1020</v>
      </c>
      <c r="S93" s="11"/>
    </row>
    <row r="94" spans="1:19" ht="15">
      <c r="A94" s="18">
        <v>26</v>
      </c>
      <c r="B94" s="3" t="s">
        <v>126</v>
      </c>
      <c r="C94" s="10">
        <v>85</v>
      </c>
      <c r="D94" s="10">
        <v>4</v>
      </c>
      <c r="E94" s="65"/>
      <c r="F94" s="65">
        <v>1</v>
      </c>
      <c r="G94" s="10"/>
      <c r="H94" s="65">
        <v>3</v>
      </c>
      <c r="I94" s="10"/>
      <c r="J94" s="54">
        <f t="shared" si="15"/>
        <v>4</v>
      </c>
      <c r="K94" s="21">
        <f t="shared" si="16"/>
        <v>1360</v>
      </c>
      <c r="L94" s="66">
        <v>42.5</v>
      </c>
      <c r="M94" s="10">
        <v>4</v>
      </c>
      <c r="N94" s="10"/>
      <c r="O94" s="34">
        <v>3</v>
      </c>
      <c r="P94" s="54">
        <f t="shared" si="17"/>
        <v>3</v>
      </c>
      <c r="Q94" s="10">
        <f t="shared" si="18"/>
        <v>510</v>
      </c>
      <c r="R94" s="10">
        <f t="shared" si="19"/>
        <v>1870</v>
      </c>
      <c r="S94" s="11"/>
    </row>
    <row r="95" spans="1:19" ht="15">
      <c r="A95" s="18">
        <v>27</v>
      </c>
      <c r="B95" s="3" t="s">
        <v>127</v>
      </c>
      <c r="C95" s="10">
        <v>85</v>
      </c>
      <c r="D95" s="10">
        <v>4</v>
      </c>
      <c r="E95" s="65"/>
      <c r="F95" s="65"/>
      <c r="G95" s="10"/>
      <c r="H95" s="65">
        <v>1</v>
      </c>
      <c r="I95" s="10"/>
      <c r="J95" s="54">
        <f t="shared" si="15"/>
        <v>1</v>
      </c>
      <c r="K95" s="21">
        <f t="shared" si="16"/>
        <v>340</v>
      </c>
      <c r="L95" s="66">
        <v>42.5</v>
      </c>
      <c r="M95" s="10">
        <v>4</v>
      </c>
      <c r="N95" s="10"/>
      <c r="O95" s="34"/>
      <c r="P95" s="54"/>
      <c r="Q95" s="10"/>
      <c r="R95" s="10">
        <f t="shared" si="19"/>
        <v>340</v>
      </c>
      <c r="S95" s="11"/>
    </row>
    <row r="96" spans="1:19" ht="15">
      <c r="A96" s="18">
        <v>28</v>
      </c>
      <c r="B96" s="3" t="s">
        <v>128</v>
      </c>
      <c r="C96" s="10">
        <v>85</v>
      </c>
      <c r="D96" s="10">
        <v>4</v>
      </c>
      <c r="E96" s="65"/>
      <c r="F96" s="65"/>
      <c r="G96" s="10"/>
      <c r="H96" s="65"/>
      <c r="I96" s="10"/>
      <c r="J96" s="54"/>
      <c r="K96" s="21"/>
      <c r="L96" s="66">
        <v>42.5</v>
      </c>
      <c r="M96" s="10"/>
      <c r="N96" s="10"/>
      <c r="O96" s="34"/>
      <c r="P96" s="54"/>
      <c r="Q96" s="10"/>
      <c r="R96" s="10"/>
      <c r="S96" s="11"/>
    </row>
    <row r="97" spans="1:19" ht="15">
      <c r="A97" s="18">
        <v>29</v>
      </c>
      <c r="B97" s="3" t="s">
        <v>129</v>
      </c>
      <c r="C97" s="10">
        <v>85</v>
      </c>
      <c r="D97" s="10">
        <v>4</v>
      </c>
      <c r="E97" s="65"/>
      <c r="F97" s="65"/>
      <c r="G97" s="10"/>
      <c r="H97" s="65"/>
      <c r="I97" s="10"/>
      <c r="J97" s="54"/>
      <c r="K97" s="21">
        <f t="shared" si="16"/>
        <v>0</v>
      </c>
      <c r="L97" s="66">
        <v>42.5</v>
      </c>
      <c r="M97" s="10">
        <v>4</v>
      </c>
      <c r="N97" s="10"/>
      <c r="O97" s="34">
        <v>7</v>
      </c>
      <c r="P97" s="54">
        <f t="shared" si="17"/>
        <v>7</v>
      </c>
      <c r="Q97" s="10">
        <f t="shared" si="18"/>
        <v>1190</v>
      </c>
      <c r="R97" s="10">
        <f t="shared" si="19"/>
        <v>1190</v>
      </c>
      <c r="S97" s="11"/>
    </row>
    <row r="98" spans="1:19" ht="15">
      <c r="A98" s="18">
        <v>30</v>
      </c>
      <c r="B98" s="3" t="s">
        <v>130</v>
      </c>
      <c r="C98" s="10">
        <v>85</v>
      </c>
      <c r="D98" s="10">
        <v>4</v>
      </c>
      <c r="E98" s="65"/>
      <c r="F98" s="65"/>
      <c r="G98" s="10"/>
      <c r="H98" s="65"/>
      <c r="I98" s="10"/>
      <c r="J98" s="54"/>
      <c r="K98" s="21">
        <f t="shared" si="16"/>
        <v>0</v>
      </c>
      <c r="L98" s="66">
        <v>42.5</v>
      </c>
      <c r="M98" s="10">
        <v>4</v>
      </c>
      <c r="N98" s="10"/>
      <c r="O98" s="34">
        <v>2</v>
      </c>
      <c r="P98" s="54">
        <f t="shared" si="17"/>
        <v>2</v>
      </c>
      <c r="Q98" s="10">
        <f t="shared" si="18"/>
        <v>340</v>
      </c>
      <c r="R98" s="10">
        <f t="shared" si="19"/>
        <v>340</v>
      </c>
      <c r="S98" s="11"/>
    </row>
    <row r="99" spans="1:19" ht="16.5" customHeight="1">
      <c r="A99" s="8" t="s">
        <v>16</v>
      </c>
      <c r="B99" s="14" t="s">
        <v>131</v>
      </c>
      <c r="C99" s="67"/>
      <c r="D99" s="67"/>
      <c r="E99" s="67">
        <f aca="true" t="shared" si="20" ref="E99:R99">SUM(E100:E121)</f>
        <v>0</v>
      </c>
      <c r="F99" s="67">
        <f t="shared" si="20"/>
        <v>109</v>
      </c>
      <c r="G99" s="67">
        <f t="shared" si="20"/>
        <v>8</v>
      </c>
      <c r="H99" s="67">
        <f t="shared" si="20"/>
        <v>101</v>
      </c>
      <c r="I99" s="67">
        <f t="shared" si="20"/>
        <v>0</v>
      </c>
      <c r="J99" s="68">
        <f t="shared" si="20"/>
        <v>218</v>
      </c>
      <c r="K99" s="69">
        <f t="shared" si="20"/>
        <v>54064</v>
      </c>
      <c r="L99" s="67"/>
      <c r="M99" s="67"/>
      <c r="N99" s="67">
        <f t="shared" si="20"/>
        <v>4</v>
      </c>
      <c r="O99" s="67">
        <f t="shared" si="20"/>
        <v>187</v>
      </c>
      <c r="P99" s="68">
        <f t="shared" si="20"/>
        <v>191</v>
      </c>
      <c r="Q99" s="69">
        <f t="shared" si="20"/>
        <v>23684</v>
      </c>
      <c r="R99" s="69">
        <f t="shared" si="20"/>
        <v>77748</v>
      </c>
      <c r="S99" s="37"/>
    </row>
    <row r="100" spans="1:19" ht="15">
      <c r="A100" s="38">
        <v>1</v>
      </c>
      <c r="B100" s="27" t="s">
        <v>133</v>
      </c>
      <c r="C100" s="10">
        <v>62</v>
      </c>
      <c r="D100" s="10">
        <v>4</v>
      </c>
      <c r="E100" s="10"/>
      <c r="F100" s="65">
        <v>6</v>
      </c>
      <c r="G100" s="65"/>
      <c r="H100" s="65">
        <v>7</v>
      </c>
      <c r="I100" s="10"/>
      <c r="J100" s="54">
        <f>E100+F100+G100+H100+I100</f>
        <v>13</v>
      </c>
      <c r="K100" s="21">
        <f>C100*D100*J100</f>
        <v>3224</v>
      </c>
      <c r="L100" s="10">
        <v>31</v>
      </c>
      <c r="M100" s="10">
        <v>4</v>
      </c>
      <c r="N100" s="10"/>
      <c r="O100" s="70">
        <v>5</v>
      </c>
      <c r="P100" s="54">
        <f>N100+O100</f>
        <v>5</v>
      </c>
      <c r="Q100" s="10">
        <f>L100*M100*P100</f>
        <v>620</v>
      </c>
      <c r="R100" s="10">
        <f>K100+Q100</f>
        <v>3844</v>
      </c>
      <c r="S100" s="11"/>
    </row>
    <row r="101" spans="1:19" ht="15">
      <c r="A101" s="38">
        <v>2</v>
      </c>
      <c r="B101" s="27" t="s">
        <v>134</v>
      </c>
      <c r="C101" s="10">
        <v>62</v>
      </c>
      <c r="D101" s="10">
        <v>4</v>
      </c>
      <c r="E101" s="10"/>
      <c r="F101" s="65">
        <v>4</v>
      </c>
      <c r="G101" s="65"/>
      <c r="H101" s="65">
        <v>5</v>
      </c>
      <c r="I101" s="10"/>
      <c r="J101" s="54">
        <f aca="true" t="shared" si="21" ref="J101:J121">E101+F101+G101+H101+I101</f>
        <v>9</v>
      </c>
      <c r="K101" s="21">
        <f aca="true" t="shared" si="22" ref="K101:K121">C101*D101*J101</f>
        <v>2232</v>
      </c>
      <c r="L101" s="10">
        <v>31</v>
      </c>
      <c r="M101" s="10">
        <v>4</v>
      </c>
      <c r="N101" s="10"/>
      <c r="O101" s="70">
        <v>8</v>
      </c>
      <c r="P101" s="54">
        <f aca="true" t="shared" si="23" ref="P101:P121">N101+O101</f>
        <v>8</v>
      </c>
      <c r="Q101" s="10">
        <f aca="true" t="shared" si="24" ref="Q101:Q121">L101*M101*P101</f>
        <v>992</v>
      </c>
      <c r="R101" s="10">
        <f t="shared" si="19"/>
        <v>3224</v>
      </c>
      <c r="S101" s="11"/>
    </row>
    <row r="102" spans="1:19" ht="15">
      <c r="A102" s="38">
        <v>3</v>
      </c>
      <c r="B102" s="27" t="s">
        <v>135</v>
      </c>
      <c r="C102" s="10">
        <v>62</v>
      </c>
      <c r="D102" s="10">
        <v>4</v>
      </c>
      <c r="E102" s="10"/>
      <c r="F102" s="65"/>
      <c r="G102" s="65"/>
      <c r="H102" s="65">
        <v>4</v>
      </c>
      <c r="I102" s="10"/>
      <c r="J102" s="54">
        <f t="shared" si="21"/>
        <v>4</v>
      </c>
      <c r="K102" s="21">
        <f t="shared" si="22"/>
        <v>992</v>
      </c>
      <c r="L102" s="10">
        <v>31</v>
      </c>
      <c r="M102" s="10">
        <v>4</v>
      </c>
      <c r="N102" s="10"/>
      <c r="O102" s="70">
        <v>5</v>
      </c>
      <c r="P102" s="54">
        <f t="shared" si="23"/>
        <v>5</v>
      </c>
      <c r="Q102" s="10">
        <f t="shared" si="24"/>
        <v>620</v>
      </c>
      <c r="R102" s="10">
        <f t="shared" si="19"/>
        <v>1612</v>
      </c>
      <c r="S102" s="11"/>
    </row>
    <row r="103" spans="1:19" ht="15">
      <c r="A103" s="38">
        <v>4</v>
      </c>
      <c r="B103" s="27" t="s">
        <v>136</v>
      </c>
      <c r="C103" s="10">
        <v>62</v>
      </c>
      <c r="D103" s="10">
        <v>4</v>
      </c>
      <c r="E103" s="10"/>
      <c r="F103" s="65">
        <v>5</v>
      </c>
      <c r="G103" s="65"/>
      <c r="H103" s="65"/>
      <c r="I103" s="10"/>
      <c r="J103" s="54">
        <f t="shared" si="21"/>
        <v>5</v>
      </c>
      <c r="K103" s="21">
        <f t="shared" si="22"/>
        <v>1240</v>
      </c>
      <c r="L103" s="10">
        <v>31</v>
      </c>
      <c r="M103" s="10">
        <v>4</v>
      </c>
      <c r="N103" s="10"/>
      <c r="O103" s="70">
        <v>8</v>
      </c>
      <c r="P103" s="54">
        <f t="shared" si="23"/>
        <v>8</v>
      </c>
      <c r="Q103" s="10">
        <f t="shared" si="24"/>
        <v>992</v>
      </c>
      <c r="R103" s="10">
        <f t="shared" si="19"/>
        <v>2232</v>
      </c>
      <c r="S103" s="11"/>
    </row>
    <row r="104" spans="1:19" ht="15">
      <c r="A104" s="38">
        <v>5</v>
      </c>
      <c r="B104" s="27" t="s">
        <v>137</v>
      </c>
      <c r="C104" s="10">
        <v>62</v>
      </c>
      <c r="D104" s="10">
        <v>4</v>
      </c>
      <c r="E104" s="10"/>
      <c r="F104" s="65">
        <v>3</v>
      </c>
      <c r="G104" s="65"/>
      <c r="H104" s="65">
        <v>2</v>
      </c>
      <c r="I104" s="10"/>
      <c r="J104" s="54">
        <f t="shared" si="21"/>
        <v>5</v>
      </c>
      <c r="K104" s="21">
        <f t="shared" si="22"/>
        <v>1240</v>
      </c>
      <c r="L104" s="10">
        <v>31</v>
      </c>
      <c r="M104" s="10">
        <v>4</v>
      </c>
      <c r="N104" s="10"/>
      <c r="O104" s="70">
        <v>4</v>
      </c>
      <c r="P104" s="54">
        <f t="shared" si="23"/>
        <v>4</v>
      </c>
      <c r="Q104" s="10">
        <f t="shared" si="24"/>
        <v>496</v>
      </c>
      <c r="R104" s="10">
        <f t="shared" si="19"/>
        <v>1736</v>
      </c>
      <c r="S104" s="11"/>
    </row>
    <row r="105" spans="1:19" ht="15">
      <c r="A105" s="38">
        <v>6</v>
      </c>
      <c r="B105" s="27" t="s">
        <v>138</v>
      </c>
      <c r="C105" s="10">
        <v>62</v>
      </c>
      <c r="D105" s="10">
        <v>4</v>
      </c>
      <c r="E105" s="10"/>
      <c r="F105" s="65">
        <v>7</v>
      </c>
      <c r="G105" s="65">
        <v>1</v>
      </c>
      <c r="H105" s="65"/>
      <c r="I105" s="10"/>
      <c r="J105" s="54">
        <f t="shared" si="21"/>
        <v>8</v>
      </c>
      <c r="K105" s="21">
        <f t="shared" si="22"/>
        <v>1984</v>
      </c>
      <c r="L105" s="10">
        <v>31</v>
      </c>
      <c r="M105" s="10">
        <v>4</v>
      </c>
      <c r="N105" s="10"/>
      <c r="O105" s="70">
        <v>5</v>
      </c>
      <c r="P105" s="54">
        <f t="shared" si="23"/>
        <v>5</v>
      </c>
      <c r="Q105" s="10">
        <f t="shared" si="24"/>
        <v>620</v>
      </c>
      <c r="R105" s="10">
        <f t="shared" si="19"/>
        <v>2604</v>
      </c>
      <c r="S105" s="11"/>
    </row>
    <row r="106" spans="1:19" ht="15">
      <c r="A106" s="38">
        <v>7</v>
      </c>
      <c r="B106" s="27" t="s">
        <v>139</v>
      </c>
      <c r="C106" s="10">
        <v>62</v>
      </c>
      <c r="D106" s="10">
        <v>4</v>
      </c>
      <c r="E106" s="10"/>
      <c r="F106" s="65">
        <v>5</v>
      </c>
      <c r="G106" s="65"/>
      <c r="H106" s="65">
        <v>6</v>
      </c>
      <c r="I106" s="10"/>
      <c r="J106" s="54">
        <f t="shared" si="21"/>
        <v>11</v>
      </c>
      <c r="K106" s="21">
        <f t="shared" si="22"/>
        <v>2728</v>
      </c>
      <c r="L106" s="10">
        <v>31</v>
      </c>
      <c r="M106" s="10">
        <v>4</v>
      </c>
      <c r="N106" s="10"/>
      <c r="O106" s="70">
        <v>10</v>
      </c>
      <c r="P106" s="54">
        <f t="shared" si="23"/>
        <v>10</v>
      </c>
      <c r="Q106" s="10">
        <f t="shared" si="24"/>
        <v>1240</v>
      </c>
      <c r="R106" s="10">
        <f t="shared" si="19"/>
        <v>3968</v>
      </c>
      <c r="S106" s="11"/>
    </row>
    <row r="107" spans="1:19" ht="15">
      <c r="A107" s="38">
        <v>8</v>
      </c>
      <c r="B107" s="27" t="s">
        <v>140</v>
      </c>
      <c r="C107" s="10">
        <v>62</v>
      </c>
      <c r="D107" s="10">
        <v>4</v>
      </c>
      <c r="E107" s="10"/>
      <c r="F107" s="65">
        <v>11</v>
      </c>
      <c r="G107" s="65"/>
      <c r="H107" s="65">
        <v>7</v>
      </c>
      <c r="I107" s="10"/>
      <c r="J107" s="54">
        <f t="shared" si="21"/>
        <v>18</v>
      </c>
      <c r="K107" s="21">
        <f t="shared" si="22"/>
        <v>4464</v>
      </c>
      <c r="L107" s="10">
        <v>31</v>
      </c>
      <c r="M107" s="10">
        <v>4</v>
      </c>
      <c r="N107" s="10"/>
      <c r="O107" s="70">
        <v>10</v>
      </c>
      <c r="P107" s="54">
        <f t="shared" si="23"/>
        <v>10</v>
      </c>
      <c r="Q107" s="10">
        <f t="shared" si="24"/>
        <v>1240</v>
      </c>
      <c r="R107" s="10">
        <f t="shared" si="19"/>
        <v>5704</v>
      </c>
      <c r="S107" s="11"/>
    </row>
    <row r="108" spans="1:19" ht="15">
      <c r="A108" s="38">
        <v>9</v>
      </c>
      <c r="B108" s="27" t="s">
        <v>141</v>
      </c>
      <c r="C108" s="10">
        <v>62</v>
      </c>
      <c r="D108" s="10">
        <v>4</v>
      </c>
      <c r="E108" s="10"/>
      <c r="F108" s="65">
        <v>3</v>
      </c>
      <c r="G108" s="65">
        <v>1</v>
      </c>
      <c r="H108" s="65">
        <v>3</v>
      </c>
      <c r="I108" s="10"/>
      <c r="J108" s="54">
        <f t="shared" si="21"/>
        <v>7</v>
      </c>
      <c r="K108" s="21">
        <f t="shared" si="22"/>
        <v>1736</v>
      </c>
      <c r="L108" s="10">
        <v>31</v>
      </c>
      <c r="M108" s="10">
        <v>4</v>
      </c>
      <c r="N108" s="10"/>
      <c r="O108" s="70">
        <v>15</v>
      </c>
      <c r="P108" s="54">
        <f t="shared" si="23"/>
        <v>15</v>
      </c>
      <c r="Q108" s="10">
        <f t="shared" si="24"/>
        <v>1860</v>
      </c>
      <c r="R108" s="10">
        <f t="shared" si="19"/>
        <v>3596</v>
      </c>
      <c r="S108" s="11"/>
    </row>
    <row r="109" spans="1:19" ht="15">
      <c r="A109" s="38">
        <v>10</v>
      </c>
      <c r="B109" s="27" t="s">
        <v>132</v>
      </c>
      <c r="C109" s="10">
        <v>62</v>
      </c>
      <c r="D109" s="10">
        <v>4</v>
      </c>
      <c r="E109" s="10"/>
      <c r="F109" s="65">
        <v>3</v>
      </c>
      <c r="G109" s="65">
        <v>1</v>
      </c>
      <c r="H109" s="65">
        <v>2</v>
      </c>
      <c r="I109" s="10"/>
      <c r="J109" s="54">
        <f t="shared" si="21"/>
        <v>6</v>
      </c>
      <c r="K109" s="21">
        <f t="shared" si="22"/>
        <v>1488</v>
      </c>
      <c r="L109" s="10">
        <v>31</v>
      </c>
      <c r="M109" s="10">
        <v>4</v>
      </c>
      <c r="N109" s="10"/>
      <c r="O109" s="70">
        <v>1</v>
      </c>
      <c r="P109" s="54">
        <f t="shared" si="23"/>
        <v>1</v>
      </c>
      <c r="Q109" s="10">
        <f t="shared" si="24"/>
        <v>124</v>
      </c>
      <c r="R109" s="10">
        <f t="shared" si="19"/>
        <v>1612</v>
      </c>
      <c r="S109" s="11"/>
    </row>
    <row r="110" spans="1:19" s="50" customFormat="1" ht="15">
      <c r="A110" s="71">
        <v>11</v>
      </c>
      <c r="B110" s="72" t="s">
        <v>142</v>
      </c>
      <c r="C110" s="54">
        <v>62</v>
      </c>
      <c r="D110" s="54">
        <v>4</v>
      </c>
      <c r="E110" s="54"/>
      <c r="F110" s="73">
        <v>3</v>
      </c>
      <c r="G110" s="73"/>
      <c r="H110" s="73">
        <v>5</v>
      </c>
      <c r="I110" s="54"/>
      <c r="J110" s="54">
        <f t="shared" si="21"/>
        <v>8</v>
      </c>
      <c r="K110" s="74">
        <f t="shared" si="22"/>
        <v>1984</v>
      </c>
      <c r="L110" s="54">
        <v>31</v>
      </c>
      <c r="M110" s="54">
        <v>4</v>
      </c>
      <c r="N110" s="54"/>
      <c r="O110" s="75">
        <v>10</v>
      </c>
      <c r="P110" s="54">
        <f t="shared" si="23"/>
        <v>10</v>
      </c>
      <c r="Q110" s="54">
        <f t="shared" si="24"/>
        <v>1240</v>
      </c>
      <c r="R110" s="54">
        <f t="shared" si="19"/>
        <v>3224</v>
      </c>
      <c r="S110" s="48"/>
    </row>
    <row r="111" spans="1:19" ht="15">
      <c r="A111" s="38">
        <v>12</v>
      </c>
      <c r="B111" s="31" t="s">
        <v>144</v>
      </c>
      <c r="C111" s="10"/>
      <c r="D111" s="10"/>
      <c r="E111" s="10"/>
      <c r="F111" s="65"/>
      <c r="G111" s="65"/>
      <c r="H111" s="65"/>
      <c r="I111" s="10"/>
      <c r="J111" s="54"/>
      <c r="K111" s="21"/>
      <c r="L111" s="10"/>
      <c r="M111" s="10"/>
      <c r="N111" s="10"/>
      <c r="O111" s="70"/>
      <c r="P111" s="54"/>
      <c r="Q111" s="10"/>
      <c r="R111" s="10"/>
      <c r="S111" s="11"/>
    </row>
    <row r="112" spans="1:19" ht="15">
      <c r="A112" s="38">
        <v>13</v>
      </c>
      <c r="B112" s="31" t="s">
        <v>143</v>
      </c>
      <c r="C112" s="10">
        <v>62</v>
      </c>
      <c r="D112" s="10">
        <v>4</v>
      </c>
      <c r="E112" s="10"/>
      <c r="F112" s="65">
        <v>7</v>
      </c>
      <c r="G112" s="65"/>
      <c r="H112" s="65">
        <v>6</v>
      </c>
      <c r="I112" s="10"/>
      <c r="J112" s="54">
        <f t="shared" si="21"/>
        <v>13</v>
      </c>
      <c r="K112" s="21">
        <f t="shared" si="22"/>
        <v>3224</v>
      </c>
      <c r="L112" s="10">
        <v>31</v>
      </c>
      <c r="M112" s="10">
        <v>4</v>
      </c>
      <c r="N112" s="10"/>
      <c r="O112" s="70">
        <v>12</v>
      </c>
      <c r="P112" s="54">
        <f t="shared" si="23"/>
        <v>12</v>
      </c>
      <c r="Q112" s="10">
        <f t="shared" si="24"/>
        <v>1488</v>
      </c>
      <c r="R112" s="10">
        <f t="shared" si="19"/>
        <v>4712</v>
      </c>
      <c r="S112" s="11"/>
    </row>
    <row r="113" spans="1:19" ht="15">
      <c r="A113" s="38">
        <v>14</v>
      </c>
      <c r="B113" s="27" t="s">
        <v>145</v>
      </c>
      <c r="C113" s="10">
        <v>62</v>
      </c>
      <c r="D113" s="10">
        <v>4</v>
      </c>
      <c r="E113" s="10"/>
      <c r="F113" s="65">
        <v>4</v>
      </c>
      <c r="G113" s="65">
        <v>2</v>
      </c>
      <c r="H113" s="65">
        <v>7</v>
      </c>
      <c r="I113" s="10"/>
      <c r="J113" s="54">
        <f t="shared" si="21"/>
        <v>13</v>
      </c>
      <c r="K113" s="21">
        <f t="shared" si="22"/>
        <v>3224</v>
      </c>
      <c r="L113" s="10">
        <v>31</v>
      </c>
      <c r="M113" s="10">
        <v>4</v>
      </c>
      <c r="N113" s="10"/>
      <c r="O113" s="70">
        <v>12</v>
      </c>
      <c r="P113" s="54">
        <f t="shared" si="23"/>
        <v>12</v>
      </c>
      <c r="Q113" s="10">
        <f t="shared" si="24"/>
        <v>1488</v>
      </c>
      <c r="R113" s="10">
        <f t="shared" si="19"/>
        <v>4712</v>
      </c>
      <c r="S113" s="11"/>
    </row>
    <row r="114" spans="1:19" ht="15">
      <c r="A114" s="38">
        <v>15</v>
      </c>
      <c r="B114" s="27" t="s">
        <v>146</v>
      </c>
      <c r="C114" s="10">
        <v>62</v>
      </c>
      <c r="D114" s="10">
        <v>4</v>
      </c>
      <c r="E114" s="10"/>
      <c r="F114" s="65">
        <v>4</v>
      </c>
      <c r="G114" s="65"/>
      <c r="H114" s="65">
        <v>8</v>
      </c>
      <c r="I114" s="10"/>
      <c r="J114" s="54">
        <f t="shared" si="21"/>
        <v>12</v>
      </c>
      <c r="K114" s="21">
        <f t="shared" si="22"/>
        <v>2976</v>
      </c>
      <c r="L114" s="10">
        <v>31</v>
      </c>
      <c r="M114" s="10">
        <v>4</v>
      </c>
      <c r="N114" s="10"/>
      <c r="O114" s="70">
        <v>2</v>
      </c>
      <c r="P114" s="54">
        <f t="shared" si="23"/>
        <v>2</v>
      </c>
      <c r="Q114" s="10">
        <f t="shared" si="24"/>
        <v>248</v>
      </c>
      <c r="R114" s="10">
        <f t="shared" si="19"/>
        <v>3224</v>
      </c>
      <c r="S114" s="11"/>
    </row>
    <row r="115" spans="1:19" s="50" customFormat="1" ht="15">
      <c r="A115" s="71">
        <v>16</v>
      </c>
      <c r="B115" s="72" t="s">
        <v>148</v>
      </c>
      <c r="C115" s="54">
        <v>62</v>
      </c>
      <c r="D115" s="54">
        <v>4</v>
      </c>
      <c r="E115" s="54"/>
      <c r="F115" s="73">
        <v>7</v>
      </c>
      <c r="G115" s="73">
        <v>1</v>
      </c>
      <c r="H115" s="73">
        <v>10</v>
      </c>
      <c r="I115" s="54"/>
      <c r="J115" s="54">
        <f>E115+F115+G115+H115+I115</f>
        <v>18</v>
      </c>
      <c r="K115" s="74">
        <f>C115*D115*J115</f>
        <v>4464</v>
      </c>
      <c r="L115" s="54">
        <v>31</v>
      </c>
      <c r="M115" s="54">
        <v>4</v>
      </c>
      <c r="N115" s="54"/>
      <c r="O115" s="75">
        <v>5</v>
      </c>
      <c r="P115" s="54">
        <f>N115+O115</f>
        <v>5</v>
      </c>
      <c r="Q115" s="54">
        <f>L115*M115*P115</f>
        <v>620</v>
      </c>
      <c r="R115" s="54">
        <f>K115+Q115</f>
        <v>5084</v>
      </c>
      <c r="S115" s="48"/>
    </row>
    <row r="116" spans="1:19" ht="15">
      <c r="A116" s="38">
        <v>17</v>
      </c>
      <c r="B116" s="27" t="s">
        <v>147</v>
      </c>
      <c r="C116" s="10">
        <v>62</v>
      </c>
      <c r="D116" s="10">
        <v>4</v>
      </c>
      <c r="E116" s="10"/>
      <c r="F116" s="65"/>
      <c r="G116" s="65"/>
      <c r="H116" s="65">
        <v>7</v>
      </c>
      <c r="I116" s="10"/>
      <c r="J116" s="54">
        <f t="shared" si="21"/>
        <v>7</v>
      </c>
      <c r="K116" s="21">
        <f t="shared" si="22"/>
        <v>1736</v>
      </c>
      <c r="L116" s="10">
        <v>31</v>
      </c>
      <c r="M116" s="10">
        <v>4</v>
      </c>
      <c r="N116" s="10"/>
      <c r="O116" s="70">
        <v>19</v>
      </c>
      <c r="P116" s="54">
        <f t="shared" si="23"/>
        <v>19</v>
      </c>
      <c r="Q116" s="10">
        <f t="shared" si="24"/>
        <v>2356</v>
      </c>
      <c r="R116" s="10">
        <f t="shared" si="19"/>
        <v>4092</v>
      </c>
      <c r="S116" s="11"/>
    </row>
    <row r="117" spans="1:19" ht="15">
      <c r="A117" s="38">
        <v>18</v>
      </c>
      <c r="B117" s="32" t="s">
        <v>149</v>
      </c>
      <c r="C117" s="10">
        <v>62</v>
      </c>
      <c r="D117" s="10">
        <v>4</v>
      </c>
      <c r="E117" s="10"/>
      <c r="F117" s="65">
        <v>5</v>
      </c>
      <c r="G117" s="65">
        <v>1</v>
      </c>
      <c r="H117" s="65">
        <v>9</v>
      </c>
      <c r="I117" s="10"/>
      <c r="J117" s="54">
        <f t="shared" si="21"/>
        <v>15</v>
      </c>
      <c r="K117" s="21">
        <f t="shared" si="22"/>
        <v>3720</v>
      </c>
      <c r="L117" s="10">
        <v>31</v>
      </c>
      <c r="M117" s="10">
        <v>4</v>
      </c>
      <c r="N117" s="10"/>
      <c r="O117" s="70">
        <v>14</v>
      </c>
      <c r="P117" s="54">
        <f t="shared" si="23"/>
        <v>14</v>
      </c>
      <c r="Q117" s="10">
        <f t="shared" si="24"/>
        <v>1736</v>
      </c>
      <c r="R117" s="10">
        <f t="shared" si="19"/>
        <v>5456</v>
      </c>
      <c r="S117" s="11"/>
    </row>
    <row r="118" spans="1:19" ht="15">
      <c r="A118" s="38">
        <v>19</v>
      </c>
      <c r="B118" s="32" t="s">
        <v>150</v>
      </c>
      <c r="C118" s="10">
        <v>62</v>
      </c>
      <c r="D118" s="10">
        <v>4</v>
      </c>
      <c r="E118" s="10"/>
      <c r="F118" s="65">
        <v>9</v>
      </c>
      <c r="G118" s="65"/>
      <c r="H118" s="65">
        <v>3</v>
      </c>
      <c r="I118" s="10"/>
      <c r="J118" s="54">
        <f t="shared" si="21"/>
        <v>12</v>
      </c>
      <c r="K118" s="21">
        <f t="shared" si="22"/>
        <v>2976</v>
      </c>
      <c r="L118" s="10">
        <v>31</v>
      </c>
      <c r="M118" s="10">
        <v>4</v>
      </c>
      <c r="N118" s="10">
        <v>3</v>
      </c>
      <c r="O118" s="70">
        <v>6</v>
      </c>
      <c r="P118" s="54">
        <f t="shared" si="23"/>
        <v>9</v>
      </c>
      <c r="Q118" s="10">
        <f t="shared" si="24"/>
        <v>1116</v>
      </c>
      <c r="R118" s="10">
        <f t="shared" si="19"/>
        <v>4092</v>
      </c>
      <c r="S118" s="11"/>
    </row>
    <row r="119" spans="1:19" ht="15">
      <c r="A119" s="38">
        <v>20</v>
      </c>
      <c r="B119" s="27" t="s">
        <v>151</v>
      </c>
      <c r="C119" s="10">
        <v>62</v>
      </c>
      <c r="D119" s="10">
        <v>4</v>
      </c>
      <c r="E119" s="10"/>
      <c r="F119" s="65">
        <v>2</v>
      </c>
      <c r="G119" s="65"/>
      <c r="H119" s="65">
        <v>3</v>
      </c>
      <c r="I119" s="10"/>
      <c r="J119" s="54">
        <f t="shared" si="21"/>
        <v>5</v>
      </c>
      <c r="K119" s="21">
        <f t="shared" si="22"/>
        <v>1240</v>
      </c>
      <c r="L119" s="10">
        <v>31</v>
      </c>
      <c r="M119" s="10">
        <v>4</v>
      </c>
      <c r="N119" s="10"/>
      <c r="O119" s="70">
        <v>9</v>
      </c>
      <c r="P119" s="54">
        <f t="shared" si="23"/>
        <v>9</v>
      </c>
      <c r="Q119" s="10">
        <f t="shared" si="24"/>
        <v>1116</v>
      </c>
      <c r="R119" s="10">
        <f t="shared" si="19"/>
        <v>2356</v>
      </c>
      <c r="S119" s="11"/>
    </row>
    <row r="120" spans="1:19" ht="15">
      <c r="A120" s="38">
        <v>21</v>
      </c>
      <c r="B120" s="33" t="s">
        <v>152</v>
      </c>
      <c r="C120" s="10">
        <v>62</v>
      </c>
      <c r="D120" s="10">
        <v>4</v>
      </c>
      <c r="E120" s="10"/>
      <c r="F120" s="65">
        <v>12</v>
      </c>
      <c r="G120" s="65">
        <v>1</v>
      </c>
      <c r="H120" s="65">
        <v>4</v>
      </c>
      <c r="I120" s="10"/>
      <c r="J120" s="54">
        <f t="shared" si="21"/>
        <v>17</v>
      </c>
      <c r="K120" s="21">
        <f t="shared" si="22"/>
        <v>4216</v>
      </c>
      <c r="L120" s="10">
        <v>31</v>
      </c>
      <c r="M120" s="10">
        <v>4</v>
      </c>
      <c r="N120" s="10">
        <v>1</v>
      </c>
      <c r="O120" s="70">
        <v>12</v>
      </c>
      <c r="P120" s="54">
        <f t="shared" si="23"/>
        <v>13</v>
      </c>
      <c r="Q120" s="10">
        <f t="shared" si="24"/>
        <v>1612</v>
      </c>
      <c r="R120" s="10">
        <f t="shared" si="19"/>
        <v>5828</v>
      </c>
      <c r="S120" s="11"/>
    </row>
    <row r="121" spans="1:19" ht="15">
      <c r="A121" s="38">
        <v>22</v>
      </c>
      <c r="B121" s="27" t="s">
        <v>153</v>
      </c>
      <c r="C121" s="10">
        <v>62</v>
      </c>
      <c r="D121" s="10">
        <v>4</v>
      </c>
      <c r="E121" s="10"/>
      <c r="F121" s="65">
        <v>9</v>
      </c>
      <c r="G121" s="65"/>
      <c r="H121" s="65">
        <v>3</v>
      </c>
      <c r="I121" s="10"/>
      <c r="J121" s="54">
        <f t="shared" si="21"/>
        <v>12</v>
      </c>
      <c r="K121" s="21">
        <f t="shared" si="22"/>
        <v>2976</v>
      </c>
      <c r="L121" s="10">
        <v>31</v>
      </c>
      <c r="M121" s="10">
        <v>4</v>
      </c>
      <c r="N121" s="10"/>
      <c r="O121" s="70">
        <v>15</v>
      </c>
      <c r="P121" s="54">
        <f t="shared" si="23"/>
        <v>15</v>
      </c>
      <c r="Q121" s="10">
        <f t="shared" si="24"/>
        <v>1860</v>
      </c>
      <c r="R121" s="10">
        <f t="shared" si="19"/>
        <v>4836</v>
      </c>
      <c r="S121" s="11"/>
    </row>
    <row r="122" spans="1:19" s="41" customFormat="1" ht="26.25" customHeight="1">
      <c r="A122" s="39" t="s">
        <v>154</v>
      </c>
      <c r="B122" s="40" t="s">
        <v>155</v>
      </c>
      <c r="C122" s="10"/>
      <c r="D122" s="10"/>
      <c r="E122" s="10"/>
      <c r="F122" s="10"/>
      <c r="G122" s="10"/>
      <c r="H122" s="10"/>
      <c r="I122" s="10"/>
      <c r="J122" s="54"/>
      <c r="K122" s="10"/>
      <c r="L122" s="10"/>
      <c r="M122" s="10"/>
      <c r="N122" s="10"/>
      <c r="O122" s="10"/>
      <c r="P122" s="54"/>
      <c r="Q122" s="10"/>
      <c r="R122" s="10"/>
      <c r="S122" s="76"/>
    </row>
    <row r="123" spans="1:19" ht="12.75">
      <c r="A123" s="8">
        <v>2</v>
      </c>
      <c r="B123" s="9" t="s">
        <v>7</v>
      </c>
      <c r="C123" s="10"/>
      <c r="D123" s="10"/>
      <c r="E123" s="10"/>
      <c r="F123" s="10"/>
      <c r="G123" s="10"/>
      <c r="H123" s="10"/>
      <c r="I123" s="10"/>
      <c r="J123" s="54"/>
      <c r="K123" s="10"/>
      <c r="L123" s="10"/>
      <c r="M123" s="10"/>
      <c r="N123" s="10"/>
      <c r="O123" s="10"/>
      <c r="P123" s="54"/>
      <c r="Q123" s="10"/>
      <c r="R123" s="10"/>
      <c r="S123" s="11"/>
    </row>
    <row r="124" spans="1:19" s="2" customFormat="1" ht="12.75">
      <c r="A124" s="8" t="s">
        <v>18</v>
      </c>
      <c r="B124" s="14" t="s">
        <v>100</v>
      </c>
      <c r="C124" s="24"/>
      <c r="D124" s="24"/>
      <c r="E124" s="24"/>
      <c r="F124" s="24"/>
      <c r="G124" s="24"/>
      <c r="H124" s="24"/>
      <c r="I124" s="24"/>
      <c r="J124" s="61"/>
      <c r="K124" s="26"/>
      <c r="L124" s="26"/>
      <c r="M124" s="26"/>
      <c r="N124" s="26"/>
      <c r="O124" s="26"/>
      <c r="P124" s="77"/>
      <c r="Q124" s="26"/>
      <c r="R124" s="26"/>
      <c r="S124" s="62"/>
    </row>
    <row r="125" spans="1:19" s="2" customFormat="1" ht="12.75">
      <c r="A125" s="8" t="s">
        <v>19</v>
      </c>
      <c r="B125" s="14" t="s">
        <v>131</v>
      </c>
      <c r="C125" s="24"/>
      <c r="D125" s="24"/>
      <c r="E125" s="24"/>
      <c r="F125" s="24"/>
      <c r="G125" s="24"/>
      <c r="H125" s="24"/>
      <c r="I125" s="24"/>
      <c r="J125" s="61"/>
      <c r="K125" s="26"/>
      <c r="L125" s="29"/>
      <c r="M125" s="29"/>
      <c r="N125" s="29"/>
      <c r="O125" s="29"/>
      <c r="P125" s="63"/>
      <c r="Q125" s="29"/>
      <c r="R125" s="29"/>
      <c r="S125" s="62"/>
    </row>
    <row r="126" spans="1:19" s="2" customFormat="1" ht="12.75">
      <c r="A126" s="8" t="s">
        <v>158</v>
      </c>
      <c r="B126" s="14" t="s">
        <v>155</v>
      </c>
      <c r="C126" s="24"/>
      <c r="D126" s="34"/>
      <c r="E126" s="24"/>
      <c r="F126" s="24"/>
      <c r="G126" s="24"/>
      <c r="H126" s="24"/>
      <c r="I126" s="24"/>
      <c r="J126" s="63"/>
      <c r="K126" s="29"/>
      <c r="L126" s="24"/>
      <c r="M126" s="34"/>
      <c r="N126" s="24"/>
      <c r="O126" s="24"/>
      <c r="P126" s="61"/>
      <c r="Q126" s="24"/>
      <c r="R126" s="29"/>
      <c r="S126" s="62"/>
    </row>
    <row r="127" spans="1:19" ht="12.75">
      <c r="A127" s="42" t="s">
        <v>159</v>
      </c>
      <c r="B127" s="37" t="s">
        <v>95</v>
      </c>
      <c r="C127" s="43"/>
      <c r="D127" s="43"/>
      <c r="E127" s="78">
        <f>E128+E132</f>
        <v>0</v>
      </c>
      <c r="F127" s="78">
        <f aca="true" t="shared" si="25" ref="F127:R127">F128+F132</f>
        <v>221</v>
      </c>
      <c r="G127" s="78">
        <f t="shared" si="25"/>
        <v>21</v>
      </c>
      <c r="H127" s="78">
        <f t="shared" si="25"/>
        <v>264</v>
      </c>
      <c r="I127" s="78">
        <f t="shared" si="25"/>
        <v>0</v>
      </c>
      <c r="J127" s="79">
        <f t="shared" si="25"/>
        <v>506</v>
      </c>
      <c r="K127" s="80">
        <f t="shared" si="25"/>
        <v>149149</v>
      </c>
      <c r="L127" s="78">
        <f t="shared" si="25"/>
        <v>0</v>
      </c>
      <c r="M127" s="78">
        <f t="shared" si="25"/>
        <v>0</v>
      </c>
      <c r="N127" s="78">
        <f t="shared" si="25"/>
        <v>4</v>
      </c>
      <c r="O127" s="78">
        <f t="shared" si="25"/>
        <v>443</v>
      </c>
      <c r="P127" s="79">
        <f t="shared" si="25"/>
        <v>447</v>
      </c>
      <c r="Q127" s="80">
        <f t="shared" si="25"/>
        <v>67516.5</v>
      </c>
      <c r="R127" s="80">
        <f t="shared" si="25"/>
        <v>216665.5</v>
      </c>
      <c r="S127" s="11"/>
    </row>
    <row r="128" spans="1:19" ht="12.75">
      <c r="A128" s="42"/>
      <c r="B128" s="37" t="s">
        <v>3</v>
      </c>
      <c r="C128" s="43"/>
      <c r="D128" s="43"/>
      <c r="E128" s="43">
        <f>E129+E130+E131</f>
        <v>0</v>
      </c>
      <c r="F128" s="43">
        <f aca="true" t="shared" si="26" ref="F128:R128">F129+F130+F131</f>
        <v>221</v>
      </c>
      <c r="G128" s="43">
        <f t="shared" si="26"/>
        <v>21</v>
      </c>
      <c r="H128" s="43">
        <f t="shared" si="26"/>
        <v>264</v>
      </c>
      <c r="I128" s="43">
        <f t="shared" si="26"/>
        <v>0</v>
      </c>
      <c r="J128" s="81">
        <f t="shared" si="26"/>
        <v>506</v>
      </c>
      <c r="K128" s="82">
        <f t="shared" si="26"/>
        <v>149149</v>
      </c>
      <c r="L128" s="43">
        <f t="shared" si="26"/>
        <v>0</v>
      </c>
      <c r="M128" s="43">
        <f t="shared" si="26"/>
        <v>0</v>
      </c>
      <c r="N128" s="43">
        <f t="shared" si="26"/>
        <v>4</v>
      </c>
      <c r="O128" s="43">
        <f t="shared" si="26"/>
        <v>443</v>
      </c>
      <c r="P128" s="81">
        <f t="shared" si="26"/>
        <v>447</v>
      </c>
      <c r="Q128" s="82">
        <f t="shared" si="26"/>
        <v>67516.5</v>
      </c>
      <c r="R128" s="82">
        <f t="shared" si="26"/>
        <v>216665.5</v>
      </c>
      <c r="S128" s="11"/>
    </row>
    <row r="129" spans="1:19" ht="12.75">
      <c r="A129" s="11"/>
      <c r="B129" s="44" t="s">
        <v>100</v>
      </c>
      <c r="C129" s="43"/>
      <c r="D129" s="43"/>
      <c r="E129" s="43">
        <f aca="true" t="shared" si="27" ref="E129:K129">E68+E9</f>
        <v>0</v>
      </c>
      <c r="F129" s="43">
        <f t="shared" si="27"/>
        <v>24</v>
      </c>
      <c r="G129" s="43">
        <f t="shared" si="27"/>
        <v>1</v>
      </c>
      <c r="H129" s="43">
        <f t="shared" si="27"/>
        <v>58</v>
      </c>
      <c r="I129" s="43">
        <f t="shared" si="27"/>
        <v>0</v>
      </c>
      <c r="J129" s="81">
        <f t="shared" si="27"/>
        <v>83</v>
      </c>
      <c r="K129" s="82">
        <f t="shared" si="27"/>
        <v>31535</v>
      </c>
      <c r="L129" s="43"/>
      <c r="M129" s="43"/>
      <c r="N129" s="43">
        <f>N68+N9</f>
        <v>0</v>
      </c>
      <c r="O129" s="43">
        <f>O68+O9</f>
        <v>121</v>
      </c>
      <c r="P129" s="81">
        <f>P68+P9</f>
        <v>121</v>
      </c>
      <c r="Q129" s="82">
        <f>Q68+Q9</f>
        <v>22907.5</v>
      </c>
      <c r="R129" s="82">
        <f>R68+R9</f>
        <v>54442.5</v>
      </c>
      <c r="S129" s="11"/>
    </row>
    <row r="130" spans="1:19" ht="12.75">
      <c r="A130" s="11"/>
      <c r="B130" s="44" t="s">
        <v>131</v>
      </c>
      <c r="C130" s="43"/>
      <c r="D130" s="43"/>
      <c r="E130" s="43">
        <f aca="true" t="shared" si="28" ref="E130:K130">E99+E40</f>
        <v>0</v>
      </c>
      <c r="F130" s="43">
        <f t="shared" si="28"/>
        <v>197</v>
      </c>
      <c r="G130" s="43">
        <f t="shared" si="28"/>
        <v>20</v>
      </c>
      <c r="H130" s="43">
        <f t="shared" si="28"/>
        <v>206</v>
      </c>
      <c r="I130" s="43">
        <f t="shared" si="28"/>
        <v>0</v>
      </c>
      <c r="J130" s="81">
        <f t="shared" si="28"/>
        <v>423</v>
      </c>
      <c r="K130" s="82">
        <f t="shared" si="28"/>
        <v>117614</v>
      </c>
      <c r="L130" s="43"/>
      <c r="M130" s="43"/>
      <c r="N130" s="43">
        <f>N99+N40</f>
        <v>4</v>
      </c>
      <c r="O130" s="43">
        <f>O99+O40</f>
        <v>322</v>
      </c>
      <c r="P130" s="81">
        <f>P99+P40</f>
        <v>326</v>
      </c>
      <c r="Q130" s="82">
        <f>Q99+Q40</f>
        <v>44609</v>
      </c>
      <c r="R130" s="82">
        <f>R99+R40</f>
        <v>162223</v>
      </c>
      <c r="S130" s="11"/>
    </row>
    <row r="131" spans="1:19" ht="12.75">
      <c r="A131" s="11"/>
      <c r="B131" s="44" t="s">
        <v>155</v>
      </c>
      <c r="C131" s="43"/>
      <c r="D131" s="43"/>
      <c r="E131" s="43"/>
      <c r="F131" s="43"/>
      <c r="G131" s="43"/>
      <c r="H131" s="43"/>
      <c r="I131" s="43"/>
      <c r="J131" s="81"/>
      <c r="K131" s="43"/>
      <c r="L131" s="43"/>
      <c r="M131" s="43"/>
      <c r="N131" s="43"/>
      <c r="O131" s="43"/>
      <c r="P131" s="81"/>
      <c r="Q131" s="43"/>
      <c r="R131" s="43"/>
      <c r="S131" s="11"/>
    </row>
    <row r="132" spans="1:19" ht="12.75">
      <c r="A132" s="11"/>
      <c r="B132" s="37" t="s">
        <v>7</v>
      </c>
      <c r="C132" s="43"/>
      <c r="D132" s="43"/>
      <c r="E132" s="43"/>
      <c r="F132" s="43"/>
      <c r="G132" s="43"/>
      <c r="H132" s="43"/>
      <c r="I132" s="43"/>
      <c r="J132" s="81"/>
      <c r="K132" s="43"/>
      <c r="L132" s="43"/>
      <c r="M132" s="43"/>
      <c r="N132" s="43"/>
      <c r="O132" s="43"/>
      <c r="P132" s="81"/>
      <c r="Q132" s="43"/>
      <c r="R132" s="43"/>
      <c r="S132" s="11"/>
    </row>
    <row r="133" spans="1:19" ht="12.75">
      <c r="A133" s="11"/>
      <c r="B133" s="44" t="s">
        <v>100</v>
      </c>
      <c r="C133" s="43"/>
      <c r="D133" s="43"/>
      <c r="E133" s="43"/>
      <c r="F133" s="43"/>
      <c r="G133" s="43"/>
      <c r="H133" s="43"/>
      <c r="I133" s="43"/>
      <c r="J133" s="81"/>
      <c r="K133" s="43"/>
      <c r="L133" s="43"/>
      <c r="M133" s="43"/>
      <c r="N133" s="43"/>
      <c r="O133" s="43"/>
      <c r="P133" s="81"/>
      <c r="Q133" s="43"/>
      <c r="R133" s="43"/>
      <c r="S133" s="11"/>
    </row>
    <row r="134" spans="1:19" ht="12.75">
      <c r="A134" s="11"/>
      <c r="B134" s="44" t="s">
        <v>131</v>
      </c>
      <c r="C134" s="43"/>
      <c r="D134" s="43"/>
      <c r="E134" s="43"/>
      <c r="F134" s="43"/>
      <c r="G134" s="43"/>
      <c r="H134" s="43"/>
      <c r="I134" s="43"/>
      <c r="J134" s="81"/>
      <c r="K134" s="43"/>
      <c r="L134" s="43"/>
      <c r="M134" s="43"/>
      <c r="N134" s="43"/>
      <c r="O134" s="43"/>
      <c r="P134" s="81"/>
      <c r="Q134" s="43"/>
      <c r="R134" s="43"/>
      <c r="S134" s="11"/>
    </row>
    <row r="135" spans="1:19" ht="12.75">
      <c r="A135" s="11"/>
      <c r="B135" s="44" t="s">
        <v>155</v>
      </c>
      <c r="C135" s="43"/>
      <c r="D135" s="43"/>
      <c r="E135" s="43"/>
      <c r="F135" s="43"/>
      <c r="G135" s="43"/>
      <c r="H135" s="43"/>
      <c r="I135" s="43"/>
      <c r="J135" s="81"/>
      <c r="K135" s="43"/>
      <c r="L135" s="43"/>
      <c r="M135" s="43"/>
      <c r="N135" s="43"/>
      <c r="O135" s="43"/>
      <c r="P135" s="81"/>
      <c r="Q135" s="43"/>
      <c r="R135" s="43"/>
      <c r="S135" s="11"/>
    </row>
    <row r="137" spans="2:19" ht="15.75" hidden="1">
      <c r="B137" s="45"/>
      <c r="C137" s="45"/>
      <c r="D137" s="45"/>
      <c r="E137" s="45"/>
      <c r="F137" s="45"/>
      <c r="G137" s="45"/>
      <c r="H137" s="45"/>
      <c r="I137" s="45"/>
      <c r="J137" s="83"/>
      <c r="K137" s="45"/>
      <c r="L137" s="45"/>
      <c r="M137" s="45"/>
      <c r="N137" s="45"/>
      <c r="O137" s="291" t="s">
        <v>160</v>
      </c>
      <c r="P137" s="291"/>
      <c r="Q137" s="291"/>
      <c r="R137" s="291"/>
      <c r="S137" s="291"/>
    </row>
    <row r="138" spans="2:19" ht="15.75" hidden="1">
      <c r="B138" s="46" t="s">
        <v>161</v>
      </c>
      <c r="C138" s="46"/>
      <c r="D138" s="46"/>
      <c r="E138" s="45"/>
      <c r="F138" s="45"/>
      <c r="G138" s="45"/>
      <c r="H138" s="292" t="s">
        <v>162</v>
      </c>
      <c r="I138" s="292"/>
      <c r="J138" s="292"/>
      <c r="K138" s="292"/>
      <c r="L138" s="292"/>
      <c r="M138" s="45"/>
      <c r="N138" s="45"/>
      <c r="O138" s="289" t="s">
        <v>163</v>
      </c>
      <c r="P138" s="289"/>
      <c r="Q138" s="289"/>
      <c r="R138" s="289"/>
      <c r="S138" s="289"/>
    </row>
    <row r="139" spans="2:19" ht="15.75" hidden="1">
      <c r="B139" s="45"/>
      <c r="C139" s="45"/>
      <c r="D139" s="45"/>
      <c r="E139" s="45"/>
      <c r="F139" s="45"/>
      <c r="G139" s="45"/>
      <c r="H139" s="45"/>
      <c r="I139" s="45"/>
      <c r="J139" s="83"/>
      <c r="K139" s="45"/>
      <c r="L139" s="45"/>
      <c r="M139" s="45"/>
      <c r="N139" s="45"/>
      <c r="O139" s="289"/>
      <c r="P139" s="289"/>
      <c r="Q139" s="289"/>
      <c r="R139" s="289"/>
      <c r="S139" s="289"/>
    </row>
    <row r="140" spans="2:19" ht="15" hidden="1">
      <c r="B140" s="45"/>
      <c r="C140" s="45"/>
      <c r="D140" s="45"/>
      <c r="E140" s="45"/>
      <c r="F140" s="45"/>
      <c r="G140" s="45"/>
      <c r="H140" s="45"/>
      <c r="I140" s="45"/>
      <c r="J140" s="83"/>
      <c r="K140" s="45"/>
      <c r="L140" s="45"/>
      <c r="M140" s="45"/>
      <c r="N140" s="45"/>
      <c r="O140" s="45"/>
      <c r="P140" s="83"/>
      <c r="Q140" s="45"/>
      <c r="R140" s="45"/>
      <c r="S140" s="45"/>
    </row>
  </sheetData>
  <sheetProtection/>
  <mergeCells count="16">
    <mergeCell ref="A4:A5"/>
    <mergeCell ref="B4:B5"/>
    <mergeCell ref="C4:C5"/>
    <mergeCell ref="D4:D5"/>
    <mergeCell ref="E4:K4"/>
    <mergeCell ref="L4:Q4"/>
    <mergeCell ref="R4:R5"/>
    <mergeCell ref="S4:S5"/>
    <mergeCell ref="O138:S138"/>
    <mergeCell ref="O139:S139"/>
    <mergeCell ref="A1:B1"/>
    <mergeCell ref="R1:S1"/>
    <mergeCell ref="O137:S137"/>
    <mergeCell ref="H138:L138"/>
    <mergeCell ref="A2:S2"/>
    <mergeCell ref="L3:S3"/>
  </mergeCells>
  <printOptions/>
  <pageMargins left="0.24" right="0.15748031496062992" top="0.2755905511811024" bottom="0.2" header="0.27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2024-05-30T03:24:08Z</cp:lastPrinted>
  <dcterms:created xsi:type="dcterms:W3CDTF">2020-11-13T04:20:00Z</dcterms:created>
  <dcterms:modified xsi:type="dcterms:W3CDTF">2024-06-03T11:20:26Z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