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CTKB 2024\Hiền 2024\"/>
    </mc:Choice>
  </mc:AlternateContent>
  <bookViews>
    <workbookView xWindow="0" yWindow="0" windowWidth="28800" windowHeight="108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N85" i="1"/>
  <c r="M85" i="1"/>
  <c r="O84" i="1"/>
  <c r="P84" i="1" s="1"/>
  <c r="P83" i="1"/>
  <c r="O83" i="1"/>
  <c r="O82" i="1"/>
  <c r="P82" i="1" s="1"/>
  <c r="P81" i="1"/>
  <c r="O81" i="1"/>
  <c r="O80" i="1"/>
  <c r="P80" i="1" s="1"/>
  <c r="P85" i="1" s="1"/>
  <c r="H78" i="1"/>
  <c r="H86" i="1" s="1"/>
  <c r="G78" i="1"/>
  <c r="F78" i="1"/>
  <c r="F86" i="1" s="1"/>
  <c r="E78" i="1"/>
  <c r="D78" i="1"/>
  <c r="D86" i="1" s="1"/>
  <c r="L77" i="1"/>
  <c r="M77" i="1" s="1"/>
  <c r="P77" i="1" s="1"/>
  <c r="K77" i="1"/>
  <c r="J77" i="1"/>
  <c r="N77" i="1" s="1"/>
  <c r="O77" i="1" s="1"/>
  <c r="O76" i="1"/>
  <c r="N76" i="1"/>
  <c r="L76" i="1"/>
  <c r="M76" i="1" s="1"/>
  <c r="P76" i="1" s="1"/>
  <c r="K76" i="1"/>
  <c r="N75" i="1"/>
  <c r="O75" i="1" s="1"/>
  <c r="M75" i="1"/>
  <c r="P75" i="1" s="1"/>
  <c r="L75" i="1"/>
  <c r="K75" i="1"/>
  <c r="O74" i="1"/>
  <c r="N74" i="1"/>
  <c r="L74" i="1"/>
  <c r="M74" i="1" s="1"/>
  <c r="P74" i="1" s="1"/>
  <c r="K74" i="1"/>
  <c r="P73" i="1"/>
  <c r="N73" i="1"/>
  <c r="O73" i="1" s="1"/>
  <c r="M73" i="1"/>
  <c r="L73" i="1"/>
  <c r="K73" i="1"/>
  <c r="O72" i="1"/>
  <c r="N72" i="1"/>
  <c r="L72" i="1"/>
  <c r="M72" i="1" s="1"/>
  <c r="P72" i="1" s="1"/>
  <c r="K72" i="1"/>
  <c r="N71" i="1"/>
  <c r="O71" i="1" s="1"/>
  <c r="M71" i="1"/>
  <c r="P71" i="1" s="1"/>
  <c r="L71" i="1"/>
  <c r="K71" i="1"/>
  <c r="O70" i="1"/>
  <c r="N70" i="1"/>
  <c r="L70" i="1"/>
  <c r="M70" i="1" s="1"/>
  <c r="P70" i="1" s="1"/>
  <c r="K70" i="1"/>
  <c r="P69" i="1"/>
  <c r="N69" i="1"/>
  <c r="O69" i="1" s="1"/>
  <c r="M69" i="1"/>
  <c r="L69" i="1"/>
  <c r="K69" i="1"/>
  <c r="L68" i="1"/>
  <c r="M68" i="1" s="1"/>
  <c r="P68" i="1" s="1"/>
  <c r="K68" i="1"/>
  <c r="J68" i="1"/>
  <c r="N68" i="1" s="1"/>
  <c r="O68" i="1" s="1"/>
  <c r="N67" i="1"/>
  <c r="O67" i="1" s="1"/>
  <c r="K67" i="1"/>
  <c r="J67" i="1"/>
  <c r="M66" i="1"/>
  <c r="L66" i="1"/>
  <c r="K66" i="1"/>
  <c r="J66" i="1"/>
  <c r="N66" i="1" s="1"/>
  <c r="O66" i="1" s="1"/>
  <c r="P66" i="1" s="1"/>
  <c r="O65" i="1"/>
  <c r="N65" i="1"/>
  <c r="L65" i="1"/>
  <c r="M65" i="1" s="1"/>
  <c r="P65" i="1" s="1"/>
  <c r="K65" i="1"/>
  <c r="O64" i="1"/>
  <c r="N64" i="1"/>
  <c r="M64" i="1"/>
  <c r="K64" i="1"/>
  <c r="L64" i="1" s="1"/>
  <c r="O63" i="1"/>
  <c r="N63" i="1"/>
  <c r="L63" i="1"/>
  <c r="M63" i="1" s="1"/>
  <c r="P63" i="1" s="1"/>
  <c r="K63" i="1"/>
  <c r="O62" i="1"/>
  <c r="N62" i="1"/>
  <c r="M62" i="1"/>
  <c r="P62" i="1" s="1"/>
  <c r="K62" i="1"/>
  <c r="L62" i="1" s="1"/>
  <c r="O61" i="1"/>
  <c r="N61" i="1"/>
  <c r="L61" i="1"/>
  <c r="M61" i="1" s="1"/>
  <c r="P61" i="1" s="1"/>
  <c r="K61" i="1"/>
  <c r="K60" i="1"/>
  <c r="J60" i="1"/>
  <c r="L60" i="1" s="1"/>
  <c r="M60" i="1" s="1"/>
  <c r="N59" i="1"/>
  <c r="O59" i="1" s="1"/>
  <c r="L59" i="1"/>
  <c r="M59" i="1" s="1"/>
  <c r="P59" i="1" s="1"/>
  <c r="K59" i="1"/>
  <c r="N58" i="1"/>
  <c r="O58" i="1" s="1"/>
  <c r="K58" i="1"/>
  <c r="L58" i="1" s="1"/>
  <c r="M58" i="1" s="1"/>
  <c r="N57" i="1"/>
  <c r="O57" i="1" s="1"/>
  <c r="L57" i="1"/>
  <c r="M57" i="1" s="1"/>
  <c r="P57" i="1" s="1"/>
  <c r="K57" i="1"/>
  <c r="N56" i="1"/>
  <c r="O56" i="1" s="1"/>
  <c r="K56" i="1"/>
  <c r="L56" i="1" s="1"/>
  <c r="M56" i="1" s="1"/>
  <c r="P56" i="1" s="1"/>
  <c r="J56" i="1"/>
  <c r="M55" i="1"/>
  <c r="K55" i="1"/>
  <c r="J55" i="1"/>
  <c r="L55" i="1" s="1"/>
  <c r="N54" i="1"/>
  <c r="O54" i="1" s="1"/>
  <c r="L54" i="1"/>
  <c r="M54" i="1" s="1"/>
  <c r="P54" i="1" s="1"/>
  <c r="K54" i="1"/>
  <c r="N53" i="1"/>
  <c r="O53" i="1" s="1"/>
  <c r="K53" i="1"/>
  <c r="L53" i="1" s="1"/>
  <c r="M53" i="1" s="1"/>
  <c r="J53" i="1"/>
  <c r="M52" i="1"/>
  <c r="K52" i="1"/>
  <c r="J52" i="1"/>
  <c r="L52" i="1" s="1"/>
  <c r="K51" i="1"/>
  <c r="J51" i="1"/>
  <c r="L51" i="1" s="1"/>
  <c r="M51" i="1" s="1"/>
  <c r="L50" i="1"/>
  <c r="M50" i="1" s="1"/>
  <c r="K50" i="1"/>
  <c r="J50" i="1"/>
  <c r="N50" i="1" s="1"/>
  <c r="O50" i="1" s="1"/>
  <c r="K49" i="1"/>
  <c r="J49" i="1"/>
  <c r="N49" i="1" s="1"/>
  <c r="O49" i="1" s="1"/>
  <c r="N48" i="1"/>
  <c r="O48" i="1" s="1"/>
  <c r="K48" i="1"/>
  <c r="J48" i="1"/>
  <c r="M47" i="1"/>
  <c r="P47" i="1" s="1"/>
  <c r="L47" i="1"/>
  <c r="K47" i="1"/>
  <c r="J47" i="1"/>
  <c r="N47" i="1" s="1"/>
  <c r="O47" i="1" s="1"/>
  <c r="K46" i="1"/>
  <c r="L46" i="1" s="1"/>
  <c r="M46" i="1" s="1"/>
  <c r="P46" i="1" s="1"/>
  <c r="J46" i="1"/>
  <c r="N46" i="1" s="1"/>
  <c r="O46" i="1" s="1"/>
  <c r="N45" i="1"/>
  <c r="O45" i="1" s="1"/>
  <c r="K45" i="1"/>
  <c r="L45" i="1" s="1"/>
  <c r="M45" i="1" s="1"/>
  <c r="J45" i="1"/>
  <c r="K44" i="1"/>
  <c r="J44" i="1"/>
  <c r="L44" i="1" s="1"/>
  <c r="M44" i="1" s="1"/>
  <c r="N43" i="1"/>
  <c r="O43" i="1" s="1"/>
  <c r="L43" i="1"/>
  <c r="M43" i="1" s="1"/>
  <c r="P43" i="1" s="1"/>
  <c r="N42" i="1"/>
  <c r="O42" i="1" s="1"/>
  <c r="K42" i="1"/>
  <c r="J42" i="1"/>
  <c r="M41" i="1"/>
  <c r="P41" i="1" s="1"/>
  <c r="L41" i="1"/>
  <c r="K41" i="1"/>
  <c r="J41" i="1"/>
  <c r="N41" i="1" s="1"/>
  <c r="O41" i="1" s="1"/>
  <c r="K40" i="1"/>
  <c r="L40" i="1" s="1"/>
  <c r="M40" i="1" s="1"/>
  <c r="P40" i="1" s="1"/>
  <c r="J40" i="1"/>
  <c r="N40" i="1" s="1"/>
  <c r="O40" i="1" s="1"/>
  <c r="N39" i="1"/>
  <c r="O39" i="1" s="1"/>
  <c r="K39" i="1"/>
  <c r="L39" i="1" s="1"/>
  <c r="M39" i="1" s="1"/>
  <c r="J39" i="1"/>
  <c r="K38" i="1"/>
  <c r="J38" i="1"/>
  <c r="L38" i="1" s="1"/>
  <c r="M38" i="1" s="1"/>
  <c r="L37" i="1"/>
  <c r="M37" i="1" s="1"/>
  <c r="P37" i="1" s="1"/>
  <c r="K37" i="1"/>
  <c r="J37" i="1"/>
  <c r="N37" i="1" s="1"/>
  <c r="O37" i="1" s="1"/>
  <c r="L36" i="1"/>
  <c r="M36" i="1" s="1"/>
  <c r="P36" i="1" s="1"/>
  <c r="K36" i="1"/>
  <c r="J36" i="1"/>
  <c r="N36" i="1" s="1"/>
  <c r="O36" i="1" s="1"/>
  <c r="L35" i="1"/>
  <c r="M35" i="1" s="1"/>
  <c r="K35" i="1"/>
  <c r="J35" i="1"/>
  <c r="N35" i="1" s="1"/>
  <c r="O35" i="1" s="1"/>
  <c r="N34" i="1"/>
  <c r="O34" i="1" s="1"/>
  <c r="K34" i="1"/>
  <c r="J34" i="1"/>
  <c r="K33" i="1"/>
  <c r="J33" i="1"/>
  <c r="N33" i="1" s="1"/>
  <c r="O33" i="1" s="1"/>
  <c r="K32" i="1"/>
  <c r="L32" i="1" s="1"/>
  <c r="M32" i="1" s="1"/>
  <c r="J32" i="1"/>
  <c r="N32" i="1" s="1"/>
  <c r="O32" i="1" s="1"/>
  <c r="N31" i="1"/>
  <c r="O31" i="1" s="1"/>
  <c r="K31" i="1"/>
  <c r="J31" i="1"/>
  <c r="L31" i="1" s="1"/>
  <c r="M31" i="1" s="1"/>
  <c r="M30" i="1"/>
  <c r="K30" i="1"/>
  <c r="J30" i="1"/>
  <c r="L30" i="1" s="1"/>
  <c r="K29" i="1"/>
  <c r="J29" i="1"/>
  <c r="L29" i="1" s="1"/>
  <c r="M29" i="1" s="1"/>
  <c r="L28" i="1"/>
  <c r="M28" i="1" s="1"/>
  <c r="P28" i="1" s="1"/>
  <c r="K28" i="1"/>
  <c r="J28" i="1"/>
  <c r="N28" i="1" s="1"/>
  <c r="O28" i="1" s="1"/>
  <c r="K27" i="1"/>
  <c r="J27" i="1"/>
  <c r="N27" i="1" s="1"/>
  <c r="O27" i="1" s="1"/>
  <c r="N26" i="1"/>
  <c r="O26" i="1" s="1"/>
  <c r="K26" i="1"/>
  <c r="J26" i="1"/>
  <c r="M25" i="1"/>
  <c r="L25" i="1"/>
  <c r="K25" i="1"/>
  <c r="J25" i="1"/>
  <c r="N25" i="1" s="1"/>
  <c r="O25" i="1" s="1"/>
  <c r="K24" i="1"/>
  <c r="L24" i="1" s="1"/>
  <c r="M24" i="1" s="1"/>
  <c r="P24" i="1" s="1"/>
  <c r="J24" i="1"/>
  <c r="N24" i="1" s="1"/>
  <c r="O24" i="1" s="1"/>
  <c r="N23" i="1"/>
  <c r="O23" i="1" s="1"/>
  <c r="K23" i="1"/>
  <c r="L23" i="1" s="1"/>
  <c r="M23" i="1" s="1"/>
  <c r="P23" i="1" s="1"/>
  <c r="J23" i="1"/>
  <c r="O22" i="1"/>
  <c r="N22" i="1"/>
  <c r="M22" i="1"/>
  <c r="L22" i="1"/>
  <c r="N21" i="1"/>
  <c r="O21" i="1" s="1"/>
  <c r="K21" i="1"/>
  <c r="J21" i="1"/>
  <c r="L21" i="1" s="1"/>
  <c r="M21" i="1" s="1"/>
  <c r="P21" i="1" s="1"/>
  <c r="M20" i="1"/>
  <c r="K20" i="1"/>
  <c r="J20" i="1"/>
  <c r="L20" i="1" s="1"/>
  <c r="K19" i="1"/>
  <c r="J19" i="1"/>
  <c r="N19" i="1" s="1"/>
  <c r="O19" i="1" s="1"/>
  <c r="L18" i="1"/>
  <c r="M18" i="1" s="1"/>
  <c r="K18" i="1"/>
  <c r="J18" i="1"/>
  <c r="N18" i="1" s="1"/>
  <c r="O18" i="1" s="1"/>
  <c r="K17" i="1"/>
  <c r="J17" i="1"/>
  <c r="N17" i="1" s="1"/>
  <c r="O17" i="1" s="1"/>
  <c r="N16" i="1"/>
  <c r="O16" i="1" s="1"/>
  <c r="K16" i="1"/>
  <c r="J16" i="1"/>
  <c r="M15" i="1"/>
  <c r="L15" i="1"/>
  <c r="K15" i="1"/>
  <c r="J15" i="1"/>
  <c r="N15" i="1" s="1"/>
  <c r="O15" i="1" s="1"/>
  <c r="K14" i="1"/>
  <c r="L14" i="1" s="1"/>
  <c r="M14" i="1" s="1"/>
  <c r="P14" i="1" s="1"/>
  <c r="J14" i="1"/>
  <c r="N14" i="1" s="1"/>
  <c r="O14" i="1" s="1"/>
  <c r="N13" i="1"/>
  <c r="O13" i="1" s="1"/>
  <c r="K13" i="1"/>
  <c r="L13" i="1" s="1"/>
  <c r="M13" i="1" s="1"/>
  <c r="J13" i="1"/>
  <c r="L12" i="1"/>
  <c r="M12" i="1" s="1"/>
  <c r="K12" i="1"/>
  <c r="J12" i="1"/>
  <c r="N12" i="1" s="1"/>
  <c r="O12" i="1" s="1"/>
  <c r="O11" i="1"/>
  <c r="N11" i="1"/>
  <c r="M11" i="1"/>
  <c r="P11" i="1" s="1"/>
  <c r="L11" i="1"/>
  <c r="L10" i="1"/>
  <c r="M10" i="1" s="1"/>
  <c r="K10" i="1"/>
  <c r="J10" i="1"/>
  <c r="N10" i="1" s="1"/>
  <c r="O10" i="1" s="1"/>
  <c r="K9" i="1"/>
  <c r="J9" i="1"/>
  <c r="N9" i="1" s="1"/>
  <c r="O9" i="1" s="1"/>
  <c r="K8" i="1"/>
  <c r="K78" i="1" s="1"/>
  <c r="K86" i="1" s="1"/>
  <c r="J8" i="1"/>
  <c r="J78" i="1" s="1"/>
  <c r="J86" i="1" s="1"/>
  <c r="P12" i="1" l="1"/>
  <c r="P31" i="1"/>
  <c r="P32" i="1"/>
  <c r="P35" i="1"/>
  <c r="P53" i="1"/>
  <c r="P10" i="1"/>
  <c r="P15" i="1"/>
  <c r="P18" i="1"/>
  <c r="P50" i="1"/>
  <c r="P29" i="1"/>
  <c r="P13" i="1"/>
  <c r="P25" i="1"/>
  <c r="P39" i="1"/>
  <c r="P45" i="1"/>
  <c r="P58" i="1"/>
  <c r="N29" i="1"/>
  <c r="O29" i="1" s="1"/>
  <c r="N51" i="1"/>
  <c r="O51" i="1" s="1"/>
  <c r="P51" i="1" s="1"/>
  <c r="L9" i="1"/>
  <c r="M9" i="1" s="1"/>
  <c r="P9" i="1" s="1"/>
  <c r="N20" i="1"/>
  <c r="O20" i="1" s="1"/>
  <c r="P20" i="1" s="1"/>
  <c r="N30" i="1"/>
  <c r="O30" i="1" s="1"/>
  <c r="L33" i="1"/>
  <c r="M33" i="1" s="1"/>
  <c r="P33" i="1" s="1"/>
  <c r="L34" i="1"/>
  <c r="M34" i="1" s="1"/>
  <c r="P34" i="1" s="1"/>
  <c r="N52" i="1"/>
  <c r="O52" i="1" s="1"/>
  <c r="P52" i="1" s="1"/>
  <c r="N55" i="1"/>
  <c r="O55" i="1" s="1"/>
  <c r="L67" i="1"/>
  <c r="M67" i="1" s="1"/>
  <c r="P67" i="1" s="1"/>
  <c r="O85" i="1"/>
  <c r="P30" i="1"/>
  <c r="P55" i="1"/>
  <c r="L8" i="1"/>
  <c r="L17" i="1"/>
  <c r="M17" i="1" s="1"/>
  <c r="P17" i="1" s="1"/>
  <c r="L19" i="1"/>
  <c r="M19" i="1" s="1"/>
  <c r="P19" i="1" s="1"/>
  <c r="P22" i="1"/>
  <c r="L27" i="1"/>
  <c r="M27" i="1" s="1"/>
  <c r="P27" i="1" s="1"/>
  <c r="L49" i="1"/>
  <c r="M49" i="1" s="1"/>
  <c r="P49" i="1" s="1"/>
  <c r="P64" i="1"/>
  <c r="N8" i="1"/>
  <c r="L16" i="1"/>
  <c r="M16" i="1" s="1"/>
  <c r="P16" i="1" s="1"/>
  <c r="L26" i="1"/>
  <c r="M26" i="1" s="1"/>
  <c r="P26" i="1" s="1"/>
  <c r="N38" i="1"/>
  <c r="O38" i="1" s="1"/>
  <c r="P38" i="1" s="1"/>
  <c r="L42" i="1"/>
  <c r="M42" i="1" s="1"/>
  <c r="P42" i="1" s="1"/>
  <c r="N44" i="1"/>
  <c r="O44" i="1" s="1"/>
  <c r="P44" i="1" s="1"/>
  <c r="L48" i="1"/>
  <c r="M48" i="1" s="1"/>
  <c r="P48" i="1" s="1"/>
  <c r="N60" i="1"/>
  <c r="O60" i="1" s="1"/>
  <c r="P60" i="1" s="1"/>
  <c r="M8" i="1" l="1"/>
  <c r="L78" i="1"/>
  <c r="L86" i="1" s="1"/>
  <c r="N78" i="1"/>
  <c r="N86" i="1" s="1"/>
  <c r="O8" i="1"/>
  <c r="O78" i="1" s="1"/>
  <c r="O86" i="1" s="1"/>
  <c r="P8" i="1" l="1"/>
  <c r="P78" i="1" s="1"/>
  <c r="P86" i="1" s="1"/>
  <c r="M78" i="1"/>
  <c r="M86" i="1" s="1"/>
</calcChain>
</file>

<file path=xl/sharedStrings.xml><?xml version="1.0" encoding="utf-8"?>
<sst xmlns="http://schemas.openxmlformats.org/spreadsheetml/2006/main" count="186" uniqueCount="124">
  <si>
    <t>UBND QUẬN HẢI AN</t>
  </si>
  <si>
    <t>TRƯỜNG TIỂU HỌC ĐẰNG HẢI</t>
  </si>
  <si>
    <t>DANH SÁCH CHI LƯƠNG VÀ CÁC KHOẢN THEO LƯƠNG THÁNG 11 NĂM 2024</t>
  </si>
  <si>
    <t>STT</t>
  </si>
  <si>
    <t>Họ và tên</t>
  </si>
  <si>
    <t>Chức danh</t>
  </si>
  <si>
    <t>Hệ số lương</t>
  </si>
  <si>
    <t>Thành tiền</t>
  </si>
  <si>
    <t>Trừ 10,5% BH</t>
  </si>
  <si>
    <t>Thực lĩnh</t>
  </si>
  <si>
    <t>Ghi chú</t>
  </si>
  <si>
    <t>LCB</t>
  </si>
  <si>
    <t>PCVK</t>
  </si>
  <si>
    <t>PC CV</t>
  </si>
  <si>
    <t>Hệ số CLBL</t>
  </si>
  <si>
    <t>PC TN</t>
  </si>
  <si>
    <t>PCTN ngành</t>
  </si>
  <si>
    <t>PCƯĐ</t>
  </si>
  <si>
    <t>Cộng hệ  số</t>
  </si>
  <si>
    <t>Hệ số</t>
  </si>
  <si>
    <t>%</t>
  </si>
  <si>
    <t>I</t>
  </si>
  <si>
    <t>Biên chế</t>
  </si>
  <si>
    <t>Trần Thị Minh Huệ</t>
  </si>
  <si>
    <t>Hiệu trưởng</t>
  </si>
  <si>
    <t>Bùi Thị Hường</t>
  </si>
  <si>
    <t>PHT</t>
  </si>
  <si>
    <t>Phạm Thị Thúy Phương</t>
  </si>
  <si>
    <t>Trần Thị Thu Hằng</t>
  </si>
  <si>
    <t>KT, TT tổ VP</t>
  </si>
  <si>
    <t>Phạm Thị Mai</t>
  </si>
  <si>
    <t>Giáo viên</t>
  </si>
  <si>
    <t>Nguyễn Thị Minh Hiển</t>
  </si>
  <si>
    <t>GV, TT tổ NKTC</t>
  </si>
  <si>
    <t>Lê Thị Chuyên</t>
  </si>
  <si>
    <t>GV, TT tổ3</t>
  </si>
  <si>
    <t>Nguyễn Thị Hồng Ngọc</t>
  </si>
  <si>
    <t>Vũ Thị Hương Giang</t>
  </si>
  <si>
    <t>Hoàng Thị Nữ</t>
  </si>
  <si>
    <t>GV, TT tổ2</t>
  </si>
  <si>
    <t>Nguyễn Minh Nguyệt</t>
  </si>
  <si>
    <t>GV, TT tổ4</t>
  </si>
  <si>
    <t>Tô Thị Bích Liên</t>
  </si>
  <si>
    <t>GV, TT tổ1</t>
  </si>
  <si>
    <t>Nguyễn Thị Thanh Huyền</t>
  </si>
  <si>
    <t>GV, TP tổ NKTC</t>
  </si>
  <si>
    <t>Nguyễn Thị Ngọc Thu</t>
  </si>
  <si>
    <t>Hoàng Thị Tuyết</t>
  </si>
  <si>
    <t>NVTB</t>
  </si>
  <si>
    <t>Phạm Thị Hảo</t>
  </si>
  <si>
    <t>GV, TP tổ4</t>
  </si>
  <si>
    <t>Nguyễn .T Thanh Hằng</t>
  </si>
  <si>
    <t>Phùng Thị Luyến</t>
  </si>
  <si>
    <t>Nguyễn Thị Thúy Chiều</t>
  </si>
  <si>
    <t>Nguyễn Thị Thu Thủy</t>
  </si>
  <si>
    <t>Phạm Thị Thái Hằng</t>
  </si>
  <si>
    <t>Hoàng Hải Hà</t>
  </si>
  <si>
    <t>GV, TP tổ1</t>
  </si>
  <si>
    <t>Phạm Thị Thúy Nga</t>
  </si>
  <si>
    <t>GV TPT</t>
  </si>
  <si>
    <t>Dư Thị Trang</t>
  </si>
  <si>
    <t>GV, TP tổ2</t>
  </si>
  <si>
    <t>Phạm Thị Thanh Thùy</t>
  </si>
  <si>
    <t>Lê Thị Hằng</t>
  </si>
  <si>
    <t>Lê Văn Tú</t>
  </si>
  <si>
    <t>Nguyễn Thị Ngát</t>
  </si>
  <si>
    <t>Đỗ Thị Thanh Mai</t>
  </si>
  <si>
    <t>Lê Thị Mai Quyên</t>
  </si>
  <si>
    <t>Trần Hoài Giang</t>
  </si>
  <si>
    <t>GV, TP tổ5</t>
  </si>
  <si>
    <t>Bùi Thị Tuyết</t>
  </si>
  <si>
    <t>Phạm Thị Thanh Hương</t>
  </si>
  <si>
    <t>GV, TP tổ3</t>
  </si>
  <si>
    <t>Trần Thị Ngọc Hường</t>
  </si>
  <si>
    <t>Nguyễn Thị Thu</t>
  </si>
  <si>
    <t>Ngô Thị Thúy Hằng</t>
  </si>
  <si>
    <t>VT-TQ</t>
  </si>
  <si>
    <t>Phạm Thị Huyền Trang</t>
  </si>
  <si>
    <t>Nguyễn Thị Ánh Tuyết</t>
  </si>
  <si>
    <t>Vũ Thị Hương</t>
  </si>
  <si>
    <t>Nguyễn Thị Minh Thúy</t>
  </si>
  <si>
    <t>Trần Thị Thủy</t>
  </si>
  <si>
    <t>Dương Thị Hiệu</t>
  </si>
  <si>
    <t>Lê Thị Hoàn</t>
  </si>
  <si>
    <t>Trịnh Thị Thu Trang</t>
  </si>
  <si>
    <t>Phạm Thị Bích Ngọc</t>
  </si>
  <si>
    <t>Trần Thị Minh Châm</t>
  </si>
  <si>
    <t>Nguyễn Thị Hải</t>
  </si>
  <si>
    <t>Trịnh Thị Hà</t>
  </si>
  <si>
    <t>Đặng Thị Cẩm</t>
  </si>
  <si>
    <t>Lương Minh Chi</t>
  </si>
  <si>
    <t>Lê Thị Vân</t>
  </si>
  <si>
    <t>Trần Thị Hiếu</t>
  </si>
  <si>
    <t>Nguyễn Mai Thương</t>
  </si>
  <si>
    <t>Tạ Diệu Anh</t>
  </si>
  <si>
    <t>Vũ Kiều Trang</t>
  </si>
  <si>
    <t>Đỗ Thị Thu Hà</t>
  </si>
  <si>
    <t>Hoàng Thị Thanh Xuân</t>
  </si>
  <si>
    <t>Nguyễn Quỳnh Anh</t>
  </si>
  <si>
    <t>Nguyễn Thị Nhàn</t>
  </si>
  <si>
    <t>Đồng Thị Hương</t>
  </si>
  <si>
    <t>Phạm Thị Diệp</t>
  </si>
  <si>
    <t>Trần Tô Mai Phương</t>
  </si>
  <si>
    <t>Nguyễn Thị Ngọc Mai</t>
  </si>
  <si>
    <t>Trần Khánh Linh</t>
  </si>
  <si>
    <t>Đỗ Minh Ngọc</t>
  </si>
  <si>
    <t>Đinh Thị Mỹ Phượng</t>
  </si>
  <si>
    <t>Lê Thùy Trang</t>
  </si>
  <si>
    <t>Đào Thị Linh Đan</t>
  </si>
  <si>
    <t>Phạm Huyền Linh</t>
  </si>
  <si>
    <t>Lê Thị Minh Tâm</t>
  </si>
  <si>
    <t>Céng biªn chÕ</t>
  </si>
  <si>
    <t xml:space="preserve">II </t>
  </si>
  <si>
    <t>Hợp đồng trong chỉ tiêu BC</t>
  </si>
  <si>
    <t>Nguyễn Thị Minh Thảo</t>
  </si>
  <si>
    <t>Trương Thị Chinh</t>
  </si>
  <si>
    <t>Bùi Xuân Thuần</t>
  </si>
  <si>
    <t>Hoàng Thị Thu Hằng</t>
  </si>
  <si>
    <t>Hứa Linh Chi</t>
  </si>
  <si>
    <t>Cộng hợp đồng</t>
  </si>
  <si>
    <t>Tổng cộng</t>
  </si>
  <si>
    <t>Tổng số tiền chi bằng chữ: Sáu trăm triệu bốn trăm bốn mươi bảy nghìn sáu trăm đồng.</t>
  </si>
  <si>
    <t>Ngày   13 tháng 11 năm 2024</t>
  </si>
  <si>
    <t>Kế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</si>
</sst>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%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.VnTime"/>
      <family val="2"/>
    </font>
    <font>
      <b/>
      <sz val="10"/>
      <name val=".VnTime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name val=".VnTime"/>
      <family val="2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Border="0" applyAlignment="0"/>
  </cellStyleXfs>
  <cellXfs count="1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2" fillId="0" borderId="5" xfId="0" applyFont="1" applyBorder="1"/>
    <xf numFmtId="0" fontId="7" fillId="0" borderId="5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center"/>
    </xf>
    <xf numFmtId="9" fontId="7" fillId="0" borderId="5" xfId="1" applyFont="1" applyBorder="1" applyAlignment="1">
      <alignment horizontal="center"/>
    </xf>
    <xf numFmtId="164" fontId="7" fillId="0" borderId="5" xfId="0" applyNumberFormat="1" applyFont="1" applyBorder="1"/>
    <xf numFmtId="3" fontId="7" fillId="0" borderId="5" xfId="0" applyNumberFormat="1" applyFont="1" applyBorder="1"/>
    <xf numFmtId="166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/>
    <xf numFmtId="4" fontId="7" fillId="0" borderId="6" xfId="0" applyNumberFormat="1" applyFont="1" applyBorder="1" applyAlignment="1">
      <alignment horizontal="right"/>
    </xf>
    <xf numFmtId="9" fontId="7" fillId="0" borderId="6" xfId="1" applyFont="1" applyBorder="1" applyAlignment="1">
      <alignment horizontal="center"/>
    </xf>
    <xf numFmtId="164" fontId="7" fillId="0" borderId="6" xfId="0" applyNumberFormat="1" applyFont="1" applyBorder="1"/>
    <xf numFmtId="3" fontId="7" fillId="0" borderId="6" xfId="0" applyNumberFormat="1" applyFont="1" applyBorder="1"/>
    <xf numFmtId="166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4" fontId="7" fillId="0" borderId="6" xfId="0" applyNumberFormat="1" applyFont="1" applyBorder="1"/>
    <xf numFmtId="4" fontId="7" fillId="0" borderId="6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2" fillId="0" borderId="6" xfId="0" applyFont="1" applyFill="1" applyBorder="1"/>
    <xf numFmtId="2" fontId="7" fillId="0" borderId="6" xfId="0" applyNumberFormat="1" applyFont="1" applyBorder="1" applyAlignment="1">
      <alignment horizontal="right" vertical="center" wrapText="1"/>
    </xf>
    <xf numFmtId="2" fontId="7" fillId="0" borderId="6" xfId="0" applyNumberFormat="1" applyFont="1" applyBorder="1"/>
    <xf numFmtId="0" fontId="2" fillId="0" borderId="6" xfId="0" applyFont="1" applyBorder="1" applyAlignment="1">
      <alignment horizontal="left" vertical="center" wrapText="1"/>
    </xf>
    <xf numFmtId="2" fontId="7" fillId="0" borderId="6" xfId="0" applyNumberFormat="1" applyFont="1" applyBorder="1" applyAlignment="1"/>
    <xf numFmtId="0" fontId="7" fillId="0" borderId="6" xfId="0" applyFont="1" applyBorder="1" applyAlignment="1"/>
    <xf numFmtId="2" fontId="6" fillId="0" borderId="6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2" fontId="8" fillId="0" borderId="6" xfId="0" applyNumberFormat="1" applyFont="1" applyBorder="1" applyAlignment="1">
      <alignment horizontal="right"/>
    </xf>
    <xf numFmtId="2" fontId="9" fillId="0" borderId="6" xfId="0" applyNumberFormat="1" applyFont="1" applyBorder="1" applyAlignment="1">
      <alignment horizontal="right"/>
    </xf>
    <xf numFmtId="2" fontId="9" fillId="0" borderId="6" xfId="0" applyNumberFormat="1" applyFont="1" applyBorder="1" applyAlignment="1">
      <alignment horizontal="center"/>
    </xf>
    <xf numFmtId="9" fontId="8" fillId="0" borderId="6" xfId="1" applyFont="1" applyBorder="1" applyAlignment="1">
      <alignment horizontal="center"/>
    </xf>
    <xf numFmtId="164" fontId="7" fillId="0" borderId="6" xfId="0" applyNumberFormat="1" applyFont="1" applyBorder="1" applyAlignment="1">
      <alignment horizontal="right"/>
    </xf>
    <xf numFmtId="164" fontId="8" fillId="0" borderId="6" xfId="0" applyNumberFormat="1" applyFont="1" applyBorder="1"/>
    <xf numFmtId="3" fontId="8" fillId="0" borderId="6" xfId="0" applyNumberFormat="1" applyFont="1" applyBorder="1"/>
    <xf numFmtId="0" fontId="10" fillId="0" borderId="0" xfId="0" applyFont="1"/>
    <xf numFmtId="2" fontId="8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right"/>
    </xf>
    <xf numFmtId="0" fontId="12" fillId="0" borderId="6" xfId="2" applyNumberFormat="1" applyFont="1" applyBorder="1" applyAlignment="1" applyProtection="1">
      <alignment horizontal="left" vertical="top"/>
      <protection locked="0"/>
    </xf>
    <xf numFmtId="0" fontId="7" fillId="0" borderId="7" xfId="0" applyFont="1" applyBorder="1" applyAlignment="1">
      <alignment horizontal="center"/>
    </xf>
    <xf numFmtId="0" fontId="12" fillId="0" borderId="7" xfId="2" applyNumberFormat="1" applyFont="1" applyBorder="1" applyAlignment="1" applyProtection="1">
      <alignment horizontal="left" vertical="top"/>
      <protection locked="0"/>
    </xf>
    <xf numFmtId="0" fontId="7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right"/>
    </xf>
    <xf numFmtId="9" fontId="7" fillId="0" borderId="7" xfId="1" applyFont="1" applyBorder="1" applyAlignment="1">
      <alignment horizontal="center"/>
    </xf>
    <xf numFmtId="164" fontId="7" fillId="0" borderId="7" xfId="0" applyNumberFormat="1" applyFont="1" applyBorder="1"/>
    <xf numFmtId="3" fontId="7" fillId="0" borderId="7" xfId="0" applyNumberFormat="1" applyFont="1" applyBorder="1"/>
    <xf numFmtId="166" fontId="7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0" fontId="8" fillId="0" borderId="4" xfId="0" applyFont="1" applyBorder="1"/>
    <xf numFmtId="0" fontId="1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right"/>
    </xf>
    <xf numFmtId="166" fontId="9" fillId="0" borderId="4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right"/>
    </xf>
    <xf numFmtId="0" fontId="3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12" fillId="0" borderId="5" xfId="2" applyNumberFormat="1" applyFont="1" applyBorder="1" applyAlignment="1" applyProtection="1">
      <alignment horizontal="left" vertical="top"/>
      <protection locked="0"/>
    </xf>
    <xf numFmtId="2" fontId="8" fillId="0" borderId="5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4" fontId="8" fillId="0" borderId="6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right"/>
    </xf>
    <xf numFmtId="2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14" fillId="0" borderId="0" xfId="0" applyFont="1"/>
    <xf numFmtId="0" fontId="6" fillId="0" borderId="2" xfId="0" applyFont="1" applyBorder="1"/>
    <xf numFmtId="0" fontId="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quotePrefix="1" applyFont="1"/>
    <xf numFmtId="0" fontId="1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/>
  </cellXfs>
  <cellStyles count="3">
    <cellStyle name="Normal" xfId="0" builtinId="0"/>
    <cellStyle name="Normal 5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topLeftCell="A76" workbookViewId="0">
      <selection activeCell="H5" sqref="H5:H6"/>
    </sheetView>
  </sheetViews>
  <sheetFormatPr defaultRowHeight="15" x14ac:dyDescent="0.25"/>
  <cols>
    <col min="1" max="1" width="6.42578125" customWidth="1"/>
    <col min="2" max="2" width="25.5703125" customWidth="1"/>
    <col min="13" max="13" width="16.28515625" customWidth="1"/>
    <col min="15" max="15" width="10.85546875" customWidth="1"/>
    <col min="16" max="16" width="13.85546875" customWidth="1"/>
  </cols>
  <sheetData>
    <row r="1" spans="1:17" s="6" customFormat="1" ht="21.75" customHeight="1" x14ac:dyDescent="0.25">
      <c r="A1" s="1" t="s">
        <v>0</v>
      </c>
      <c r="B1" s="1"/>
      <c r="C1" s="1"/>
      <c r="D1" s="1"/>
      <c r="E1" s="2"/>
      <c r="F1" s="2"/>
      <c r="G1" s="2"/>
      <c r="H1" s="3"/>
      <c r="I1" s="4"/>
      <c r="J1" s="5"/>
      <c r="K1" s="2"/>
      <c r="L1" s="2"/>
      <c r="M1" s="2"/>
      <c r="N1" s="2"/>
      <c r="O1" s="2"/>
      <c r="P1" s="2"/>
      <c r="Q1" s="2"/>
    </row>
    <row r="2" spans="1:17" s="6" customFormat="1" ht="21" customHeight="1" x14ac:dyDescent="0.25">
      <c r="A2" s="7" t="s">
        <v>1</v>
      </c>
      <c r="B2" s="7"/>
      <c r="C2" s="7"/>
      <c r="D2" s="7"/>
      <c r="E2" s="2"/>
      <c r="F2" s="2"/>
      <c r="G2" s="2"/>
      <c r="H2" s="3"/>
      <c r="I2" s="4"/>
      <c r="J2" s="5"/>
      <c r="K2" s="2"/>
      <c r="L2" s="2"/>
      <c r="M2" s="2"/>
      <c r="N2" s="2"/>
      <c r="O2" s="2"/>
      <c r="P2" s="2"/>
      <c r="Q2" s="2"/>
    </row>
    <row r="3" spans="1:17" s="6" customFormat="1" ht="23.25" customHeight="1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6" customFormat="1" ht="20.100000000000001" customHeight="1" x14ac:dyDescent="0.25">
      <c r="A4" s="9" t="s">
        <v>3</v>
      </c>
      <c r="B4" s="10" t="s">
        <v>4</v>
      </c>
      <c r="C4" s="9" t="s">
        <v>5</v>
      </c>
      <c r="D4" s="9" t="s">
        <v>6</v>
      </c>
      <c r="E4" s="9"/>
      <c r="F4" s="9"/>
      <c r="G4" s="9"/>
      <c r="H4" s="9"/>
      <c r="I4" s="9"/>
      <c r="J4" s="9"/>
      <c r="K4" s="9"/>
      <c r="L4" s="9"/>
      <c r="M4" s="9" t="s">
        <v>7</v>
      </c>
      <c r="N4" s="9" t="s">
        <v>8</v>
      </c>
      <c r="O4" s="9"/>
      <c r="P4" s="11" t="s">
        <v>9</v>
      </c>
      <c r="Q4" s="11" t="s">
        <v>10</v>
      </c>
    </row>
    <row r="5" spans="1:17" s="6" customFormat="1" ht="20.100000000000001" customHeight="1" x14ac:dyDescent="0.25">
      <c r="A5" s="9"/>
      <c r="B5" s="10"/>
      <c r="C5" s="9"/>
      <c r="D5" s="9" t="s">
        <v>11</v>
      </c>
      <c r="E5" s="9" t="s">
        <v>12</v>
      </c>
      <c r="F5" s="9" t="s">
        <v>13</v>
      </c>
      <c r="G5" s="12" t="s">
        <v>14</v>
      </c>
      <c r="H5" s="9" t="s">
        <v>15</v>
      </c>
      <c r="I5" s="9" t="s">
        <v>16</v>
      </c>
      <c r="J5" s="9"/>
      <c r="K5" s="9" t="s">
        <v>17</v>
      </c>
      <c r="L5" s="9" t="s">
        <v>18</v>
      </c>
      <c r="M5" s="9"/>
      <c r="N5" s="13" t="s">
        <v>19</v>
      </c>
      <c r="O5" s="11" t="s">
        <v>7</v>
      </c>
      <c r="P5" s="11"/>
      <c r="Q5" s="11"/>
    </row>
    <row r="6" spans="1:17" s="6" customFormat="1" ht="20.100000000000001" customHeight="1" x14ac:dyDescent="0.25">
      <c r="A6" s="9"/>
      <c r="B6" s="10"/>
      <c r="C6" s="9"/>
      <c r="D6" s="9"/>
      <c r="E6" s="9"/>
      <c r="F6" s="9"/>
      <c r="G6" s="14"/>
      <c r="H6" s="9"/>
      <c r="I6" s="15" t="s">
        <v>20</v>
      </c>
      <c r="J6" s="16" t="s">
        <v>19</v>
      </c>
      <c r="K6" s="9"/>
      <c r="L6" s="9"/>
      <c r="M6" s="9"/>
      <c r="N6" s="13"/>
      <c r="O6" s="11"/>
      <c r="P6" s="11"/>
      <c r="Q6" s="11"/>
    </row>
    <row r="7" spans="1:17" s="6" customFormat="1" ht="20.100000000000001" customHeight="1" x14ac:dyDescent="0.25">
      <c r="A7" s="17" t="s">
        <v>21</v>
      </c>
      <c r="B7" s="18" t="s">
        <v>22</v>
      </c>
      <c r="C7" s="17"/>
      <c r="D7" s="17"/>
      <c r="E7" s="17"/>
      <c r="F7" s="17"/>
      <c r="G7" s="17"/>
      <c r="H7" s="17"/>
      <c r="I7" s="15"/>
      <c r="J7" s="16"/>
      <c r="K7" s="17"/>
      <c r="L7" s="17"/>
      <c r="M7" s="17"/>
      <c r="N7" s="19"/>
      <c r="O7" s="20"/>
      <c r="P7" s="20"/>
      <c r="Q7" s="20"/>
    </row>
    <row r="8" spans="1:17" s="6" customFormat="1" ht="21.95" customHeight="1" x14ac:dyDescent="0.25">
      <c r="A8" s="21">
        <v>1</v>
      </c>
      <c r="B8" s="22" t="s">
        <v>23</v>
      </c>
      <c r="C8" s="23" t="s">
        <v>24</v>
      </c>
      <c r="D8" s="24">
        <v>4.9800000000000004</v>
      </c>
      <c r="E8" s="24">
        <v>0.45</v>
      </c>
      <c r="F8" s="25">
        <v>0.5</v>
      </c>
      <c r="G8" s="25"/>
      <c r="H8" s="26"/>
      <c r="I8" s="27">
        <v>0.31</v>
      </c>
      <c r="J8" s="28">
        <f>I8*(D8+E8+F8)</f>
        <v>1.8383000000000003</v>
      </c>
      <c r="K8" s="28">
        <f>(D8+E8+F8)*35%</f>
        <v>2.0754999999999999</v>
      </c>
      <c r="L8" s="28">
        <f t="shared" ref="L8:L26" si="0">D8+E8+F8+H8+J8+K8</f>
        <v>9.8438000000000017</v>
      </c>
      <c r="M8" s="29">
        <f>ROUND(L8*1800000,-2)</f>
        <v>17718800</v>
      </c>
      <c r="N8" s="30">
        <f>(D8+E8+F8+J8)*10.5%</f>
        <v>0.8156715000000001</v>
      </c>
      <c r="O8" s="29">
        <f>ROUND(N8*1800000,-2)</f>
        <v>1468200</v>
      </c>
      <c r="P8" s="29">
        <f t="shared" ref="P8:P71" si="1">M8-O8</f>
        <v>16250600</v>
      </c>
      <c r="Q8" s="29"/>
    </row>
    <row r="9" spans="1:17" s="6" customFormat="1" ht="21.95" customHeight="1" x14ac:dyDescent="0.25">
      <c r="A9" s="31">
        <v>2</v>
      </c>
      <c r="B9" s="32" t="s">
        <v>25</v>
      </c>
      <c r="C9" s="33" t="s">
        <v>26</v>
      </c>
      <c r="D9" s="34">
        <v>4.32</v>
      </c>
      <c r="E9" s="34"/>
      <c r="F9" s="35">
        <v>0.4</v>
      </c>
      <c r="G9" s="35"/>
      <c r="H9" s="31"/>
      <c r="I9" s="36">
        <v>0.21</v>
      </c>
      <c r="J9" s="37">
        <f t="shared" ref="J9:J10" si="2">I9*(D9+E9+F9)</f>
        <v>0.99120000000000008</v>
      </c>
      <c r="K9" s="37">
        <f t="shared" ref="K9:K10" si="3">(D9+E9+F9)*35%</f>
        <v>1.6520000000000001</v>
      </c>
      <c r="L9" s="37">
        <f t="shared" si="0"/>
        <v>7.3632000000000009</v>
      </c>
      <c r="M9" s="38">
        <f t="shared" ref="M9:M72" si="4">ROUND(L9*1800000,-2)</f>
        <v>13253800</v>
      </c>
      <c r="N9" s="39">
        <f t="shared" ref="N9:N72" si="5">(D9+E9+F9+J9)*10.5%</f>
        <v>0.5996760000000001</v>
      </c>
      <c r="O9" s="38">
        <f t="shared" ref="O9:O72" si="6">ROUND(N9*1800000,-2)</f>
        <v>1079400</v>
      </c>
      <c r="P9" s="38">
        <f t="shared" si="1"/>
        <v>12174400</v>
      </c>
      <c r="Q9" s="38"/>
    </row>
    <row r="10" spans="1:17" s="6" customFormat="1" ht="21.95" customHeight="1" x14ac:dyDescent="0.25">
      <c r="A10" s="31">
        <v>3</v>
      </c>
      <c r="B10" s="32" t="s">
        <v>27</v>
      </c>
      <c r="C10" s="33" t="s">
        <v>26</v>
      </c>
      <c r="D10" s="40">
        <v>3.66</v>
      </c>
      <c r="E10" s="40"/>
      <c r="F10" s="35">
        <v>0.4</v>
      </c>
      <c r="G10" s="35"/>
      <c r="H10" s="31"/>
      <c r="I10" s="36">
        <v>0.11</v>
      </c>
      <c r="J10" s="37">
        <f t="shared" si="2"/>
        <v>0.44660000000000005</v>
      </c>
      <c r="K10" s="37">
        <f t="shared" si="3"/>
        <v>1.421</v>
      </c>
      <c r="L10" s="37">
        <f t="shared" si="0"/>
        <v>5.9276000000000009</v>
      </c>
      <c r="M10" s="38">
        <f t="shared" si="4"/>
        <v>10669700</v>
      </c>
      <c r="N10" s="39">
        <f t="shared" si="5"/>
        <v>0.47319300000000003</v>
      </c>
      <c r="O10" s="38">
        <f t="shared" si="6"/>
        <v>851700</v>
      </c>
      <c r="P10" s="38">
        <f t="shared" si="1"/>
        <v>9818000</v>
      </c>
      <c r="Q10" s="38"/>
    </row>
    <row r="11" spans="1:17" s="6" customFormat="1" ht="21.95" customHeight="1" x14ac:dyDescent="0.25">
      <c r="A11" s="31">
        <v>4</v>
      </c>
      <c r="B11" s="32" t="s">
        <v>28</v>
      </c>
      <c r="C11" s="33" t="s">
        <v>29</v>
      </c>
      <c r="D11" s="41">
        <v>4.9800000000000004</v>
      </c>
      <c r="E11" s="40">
        <v>0.35</v>
      </c>
      <c r="F11" s="42">
        <v>0.2</v>
      </c>
      <c r="G11" s="42"/>
      <c r="H11" s="43">
        <v>0.1</v>
      </c>
      <c r="I11" s="36"/>
      <c r="J11" s="37"/>
      <c r="K11" s="37"/>
      <c r="L11" s="37">
        <f t="shared" si="0"/>
        <v>5.63</v>
      </c>
      <c r="M11" s="38">
        <f t="shared" si="4"/>
        <v>10134000</v>
      </c>
      <c r="N11" s="39">
        <f t="shared" si="5"/>
        <v>0.58065</v>
      </c>
      <c r="O11" s="38">
        <f t="shared" si="6"/>
        <v>1045200</v>
      </c>
      <c r="P11" s="38">
        <f t="shared" si="1"/>
        <v>9088800</v>
      </c>
      <c r="Q11" s="38"/>
    </row>
    <row r="12" spans="1:17" s="6" customFormat="1" ht="21.95" customHeight="1" x14ac:dyDescent="0.25">
      <c r="A12" s="31">
        <v>5</v>
      </c>
      <c r="B12" s="32" t="s">
        <v>30</v>
      </c>
      <c r="C12" s="33" t="s">
        <v>31</v>
      </c>
      <c r="D12" s="41">
        <v>4.8899999999999997</v>
      </c>
      <c r="E12" s="41">
        <v>0.28999999999999998</v>
      </c>
      <c r="F12" s="42"/>
      <c r="G12" s="42"/>
      <c r="H12" s="43"/>
      <c r="I12" s="36">
        <v>0.32</v>
      </c>
      <c r="J12" s="37">
        <f t="shared" ref="J12:J21" si="7">I12*(D12+E12+F12)</f>
        <v>1.6576</v>
      </c>
      <c r="K12" s="37">
        <f t="shared" ref="K12:K21" si="8">(D12+E12+F12)*35%</f>
        <v>1.8129999999999997</v>
      </c>
      <c r="L12" s="37">
        <f t="shared" si="0"/>
        <v>8.6506000000000007</v>
      </c>
      <c r="M12" s="38">
        <f t="shared" si="4"/>
        <v>15571100</v>
      </c>
      <c r="N12" s="39">
        <f t="shared" si="5"/>
        <v>0.71794800000000003</v>
      </c>
      <c r="O12" s="38">
        <f t="shared" si="6"/>
        <v>1292300</v>
      </c>
      <c r="P12" s="38">
        <f t="shared" si="1"/>
        <v>14278800</v>
      </c>
      <c r="Q12" s="38"/>
    </row>
    <row r="13" spans="1:17" s="6" customFormat="1" ht="21.95" customHeight="1" x14ac:dyDescent="0.25">
      <c r="A13" s="31">
        <v>6</v>
      </c>
      <c r="B13" s="32" t="s">
        <v>32</v>
      </c>
      <c r="C13" s="33" t="s">
        <v>33</v>
      </c>
      <c r="D13" s="41">
        <v>4.8899999999999997</v>
      </c>
      <c r="E13" s="41">
        <v>0.28999999999999998</v>
      </c>
      <c r="F13" s="42">
        <v>0.2</v>
      </c>
      <c r="G13" s="42"/>
      <c r="H13" s="43"/>
      <c r="I13" s="36">
        <v>0.31</v>
      </c>
      <c r="J13" s="37">
        <f t="shared" si="7"/>
        <v>1.6677999999999999</v>
      </c>
      <c r="K13" s="37">
        <f t="shared" si="8"/>
        <v>1.8829999999999998</v>
      </c>
      <c r="L13" s="37">
        <f t="shared" si="0"/>
        <v>8.9307999999999996</v>
      </c>
      <c r="M13" s="38">
        <f t="shared" si="4"/>
        <v>16075400</v>
      </c>
      <c r="N13" s="39">
        <f t="shared" si="5"/>
        <v>0.74001899999999998</v>
      </c>
      <c r="O13" s="38">
        <f t="shared" si="6"/>
        <v>1332000</v>
      </c>
      <c r="P13" s="38">
        <f t="shared" si="1"/>
        <v>14743400</v>
      </c>
      <c r="Q13" s="38"/>
    </row>
    <row r="14" spans="1:17" s="6" customFormat="1" ht="21.95" customHeight="1" x14ac:dyDescent="0.25">
      <c r="A14" s="31">
        <v>7</v>
      </c>
      <c r="B14" s="32" t="s">
        <v>34</v>
      </c>
      <c r="C14" s="33" t="s">
        <v>35</v>
      </c>
      <c r="D14" s="41">
        <v>4.9800000000000004</v>
      </c>
      <c r="E14" s="41">
        <v>0.25</v>
      </c>
      <c r="F14" s="42"/>
      <c r="G14" s="42"/>
      <c r="H14" s="43"/>
      <c r="I14" s="36">
        <v>0.3</v>
      </c>
      <c r="J14" s="37">
        <f t="shared" si="7"/>
        <v>1.5690000000000002</v>
      </c>
      <c r="K14" s="37">
        <f t="shared" si="8"/>
        <v>1.8305</v>
      </c>
      <c r="L14" s="37">
        <f t="shared" si="0"/>
        <v>8.6295000000000002</v>
      </c>
      <c r="M14" s="38">
        <f t="shared" si="4"/>
        <v>15533100</v>
      </c>
      <c r="N14" s="39">
        <f t="shared" si="5"/>
        <v>0.71389500000000006</v>
      </c>
      <c r="O14" s="38">
        <f t="shared" si="6"/>
        <v>1285000</v>
      </c>
      <c r="P14" s="38">
        <f t="shared" si="1"/>
        <v>14248100</v>
      </c>
      <c r="Q14" s="38"/>
    </row>
    <row r="15" spans="1:17" s="6" customFormat="1" ht="21.95" customHeight="1" x14ac:dyDescent="0.25">
      <c r="A15" s="31">
        <v>8</v>
      </c>
      <c r="B15" s="32" t="s">
        <v>36</v>
      </c>
      <c r="C15" s="33" t="s">
        <v>31</v>
      </c>
      <c r="D15" s="41">
        <v>4.9800000000000004</v>
      </c>
      <c r="E15" s="41"/>
      <c r="F15" s="42"/>
      <c r="G15" s="42"/>
      <c r="H15" s="43"/>
      <c r="I15" s="36">
        <v>0.3</v>
      </c>
      <c r="J15" s="37">
        <f t="shared" si="7"/>
        <v>1.494</v>
      </c>
      <c r="K15" s="37">
        <f t="shared" si="8"/>
        <v>1.7430000000000001</v>
      </c>
      <c r="L15" s="37">
        <f t="shared" si="0"/>
        <v>8.2170000000000005</v>
      </c>
      <c r="M15" s="38">
        <f t="shared" si="4"/>
        <v>14790600</v>
      </c>
      <c r="N15" s="39">
        <f t="shared" si="5"/>
        <v>0.67976999999999999</v>
      </c>
      <c r="O15" s="38">
        <f t="shared" si="6"/>
        <v>1223600</v>
      </c>
      <c r="P15" s="38">
        <f t="shared" si="1"/>
        <v>13567000</v>
      </c>
      <c r="Q15" s="38"/>
    </row>
    <row r="16" spans="1:17" s="6" customFormat="1" ht="21.95" customHeight="1" x14ac:dyDescent="0.25">
      <c r="A16" s="31">
        <v>9</v>
      </c>
      <c r="B16" s="32" t="s">
        <v>37</v>
      </c>
      <c r="C16" s="33" t="s">
        <v>31</v>
      </c>
      <c r="D16" s="40">
        <v>4.9800000000000004</v>
      </c>
      <c r="E16" s="40"/>
      <c r="F16" s="42"/>
      <c r="G16" s="42"/>
      <c r="H16" s="43"/>
      <c r="I16" s="36">
        <v>0.24</v>
      </c>
      <c r="J16" s="37">
        <f t="shared" si="7"/>
        <v>1.1952</v>
      </c>
      <c r="K16" s="37">
        <f t="shared" si="8"/>
        <v>1.7430000000000001</v>
      </c>
      <c r="L16" s="37">
        <f t="shared" si="0"/>
        <v>7.9182000000000006</v>
      </c>
      <c r="M16" s="38">
        <f t="shared" si="4"/>
        <v>14252800</v>
      </c>
      <c r="N16" s="39">
        <f t="shared" si="5"/>
        <v>0.64839599999999997</v>
      </c>
      <c r="O16" s="38">
        <f t="shared" si="6"/>
        <v>1167100</v>
      </c>
      <c r="P16" s="38">
        <f t="shared" si="1"/>
        <v>13085700</v>
      </c>
      <c r="Q16" s="38"/>
    </row>
    <row r="17" spans="1:17" s="6" customFormat="1" ht="21.95" customHeight="1" x14ac:dyDescent="0.25">
      <c r="A17" s="31">
        <v>10</v>
      </c>
      <c r="B17" s="32" t="s">
        <v>38</v>
      </c>
      <c r="C17" s="33" t="s">
        <v>39</v>
      </c>
      <c r="D17" s="41">
        <v>4.9800000000000004</v>
      </c>
      <c r="E17" s="41"/>
      <c r="F17" s="42">
        <v>0.2</v>
      </c>
      <c r="G17" s="42"/>
      <c r="H17" s="43"/>
      <c r="I17" s="36">
        <v>0.27</v>
      </c>
      <c r="J17" s="37">
        <f t="shared" si="7"/>
        <v>1.3986000000000003</v>
      </c>
      <c r="K17" s="37">
        <f t="shared" si="8"/>
        <v>1.8130000000000002</v>
      </c>
      <c r="L17" s="37">
        <f t="shared" si="0"/>
        <v>8.3916000000000004</v>
      </c>
      <c r="M17" s="38">
        <f t="shared" si="4"/>
        <v>15104900</v>
      </c>
      <c r="N17" s="39">
        <f t="shared" si="5"/>
        <v>0.69075300000000006</v>
      </c>
      <c r="O17" s="38">
        <f t="shared" si="6"/>
        <v>1243400</v>
      </c>
      <c r="P17" s="38">
        <f t="shared" si="1"/>
        <v>13861500</v>
      </c>
      <c r="Q17" s="38"/>
    </row>
    <row r="18" spans="1:17" s="6" customFormat="1" ht="21.95" customHeight="1" x14ac:dyDescent="0.25">
      <c r="A18" s="31">
        <v>11</v>
      </c>
      <c r="B18" s="32" t="s">
        <v>40</v>
      </c>
      <c r="C18" s="33" t="s">
        <v>41</v>
      </c>
      <c r="D18" s="40">
        <v>4.9800000000000004</v>
      </c>
      <c r="E18" s="40"/>
      <c r="F18" s="42">
        <v>0.2</v>
      </c>
      <c r="G18" s="42"/>
      <c r="H18" s="43"/>
      <c r="I18" s="36">
        <v>0.27</v>
      </c>
      <c r="J18" s="37">
        <f t="shared" si="7"/>
        <v>1.3986000000000003</v>
      </c>
      <c r="K18" s="37">
        <f t="shared" si="8"/>
        <v>1.8130000000000002</v>
      </c>
      <c r="L18" s="37">
        <f t="shared" si="0"/>
        <v>8.3916000000000004</v>
      </c>
      <c r="M18" s="38">
        <f t="shared" si="4"/>
        <v>15104900</v>
      </c>
      <c r="N18" s="39">
        <f t="shared" si="5"/>
        <v>0.69075300000000006</v>
      </c>
      <c r="O18" s="38">
        <f t="shared" si="6"/>
        <v>1243400</v>
      </c>
      <c r="P18" s="38">
        <f t="shared" si="1"/>
        <v>13861500</v>
      </c>
      <c r="Q18" s="38"/>
    </row>
    <row r="19" spans="1:17" s="6" customFormat="1" ht="21.95" customHeight="1" x14ac:dyDescent="0.25">
      <c r="A19" s="31">
        <v>12</v>
      </c>
      <c r="B19" s="32" t="s">
        <v>42</v>
      </c>
      <c r="C19" s="33" t="s">
        <v>43</v>
      </c>
      <c r="D19" s="40">
        <v>4.9800000000000004</v>
      </c>
      <c r="E19" s="40">
        <v>0.25</v>
      </c>
      <c r="F19" s="42">
        <v>0.2</v>
      </c>
      <c r="G19" s="42"/>
      <c r="H19" s="43"/>
      <c r="I19" s="36">
        <v>0.28999999999999998</v>
      </c>
      <c r="J19" s="37">
        <f t="shared" si="7"/>
        <v>1.5747</v>
      </c>
      <c r="K19" s="37">
        <f t="shared" si="8"/>
        <v>1.9005000000000001</v>
      </c>
      <c r="L19" s="37">
        <f t="shared" si="0"/>
        <v>8.9052000000000007</v>
      </c>
      <c r="M19" s="38">
        <f t="shared" si="4"/>
        <v>16029400</v>
      </c>
      <c r="N19" s="39">
        <f t="shared" si="5"/>
        <v>0.73549350000000002</v>
      </c>
      <c r="O19" s="38">
        <f t="shared" si="6"/>
        <v>1323900</v>
      </c>
      <c r="P19" s="38">
        <f t="shared" si="1"/>
        <v>14705500</v>
      </c>
      <c r="Q19" s="38"/>
    </row>
    <row r="20" spans="1:17" s="6" customFormat="1" ht="21.95" customHeight="1" x14ac:dyDescent="0.25">
      <c r="A20" s="31">
        <v>13</v>
      </c>
      <c r="B20" s="32" t="s">
        <v>44</v>
      </c>
      <c r="C20" s="33" t="s">
        <v>45</v>
      </c>
      <c r="D20" s="41">
        <v>3.96</v>
      </c>
      <c r="E20" s="41"/>
      <c r="F20" s="42">
        <v>0.15</v>
      </c>
      <c r="G20" s="42"/>
      <c r="H20" s="43"/>
      <c r="I20" s="36">
        <v>0.2</v>
      </c>
      <c r="J20" s="37">
        <f t="shared" si="7"/>
        <v>0.82200000000000006</v>
      </c>
      <c r="K20" s="37">
        <f t="shared" si="8"/>
        <v>1.4385000000000001</v>
      </c>
      <c r="L20" s="37">
        <f t="shared" si="0"/>
        <v>6.3705000000000007</v>
      </c>
      <c r="M20" s="38">
        <f t="shared" si="4"/>
        <v>11466900</v>
      </c>
      <c r="N20" s="39">
        <f t="shared" si="5"/>
        <v>0.51785999999999999</v>
      </c>
      <c r="O20" s="38">
        <f t="shared" si="6"/>
        <v>932100</v>
      </c>
      <c r="P20" s="38">
        <f t="shared" si="1"/>
        <v>10534800</v>
      </c>
      <c r="Q20" s="38"/>
    </row>
    <row r="21" spans="1:17" s="6" customFormat="1" ht="21.95" customHeight="1" x14ac:dyDescent="0.25">
      <c r="A21" s="31">
        <v>14</v>
      </c>
      <c r="B21" s="32" t="s">
        <v>46</v>
      </c>
      <c r="C21" s="33" t="s">
        <v>31</v>
      </c>
      <c r="D21" s="40">
        <v>4.32</v>
      </c>
      <c r="E21" s="40"/>
      <c r="F21" s="42"/>
      <c r="G21" s="42"/>
      <c r="H21" s="43"/>
      <c r="I21" s="36">
        <v>0.19</v>
      </c>
      <c r="J21" s="37">
        <f t="shared" si="7"/>
        <v>0.82080000000000009</v>
      </c>
      <c r="K21" s="37">
        <f t="shared" si="8"/>
        <v>1.512</v>
      </c>
      <c r="L21" s="37">
        <f t="shared" si="0"/>
        <v>6.6528000000000009</v>
      </c>
      <c r="M21" s="38">
        <f t="shared" si="4"/>
        <v>11975000</v>
      </c>
      <c r="N21" s="39">
        <f t="shared" si="5"/>
        <v>0.53978400000000004</v>
      </c>
      <c r="O21" s="38">
        <f t="shared" si="6"/>
        <v>971600</v>
      </c>
      <c r="P21" s="38">
        <f t="shared" si="1"/>
        <v>11003400</v>
      </c>
      <c r="Q21" s="38"/>
    </row>
    <row r="22" spans="1:17" s="6" customFormat="1" ht="21.95" customHeight="1" x14ac:dyDescent="0.25">
      <c r="A22" s="31">
        <v>15</v>
      </c>
      <c r="B22" s="32" t="s">
        <v>47</v>
      </c>
      <c r="C22" s="33" t="s">
        <v>48</v>
      </c>
      <c r="D22" s="40">
        <v>3.34</v>
      </c>
      <c r="E22" s="40"/>
      <c r="F22" s="42"/>
      <c r="G22" s="42"/>
      <c r="H22" s="43">
        <v>0.1</v>
      </c>
      <c r="I22" s="36"/>
      <c r="J22" s="37"/>
      <c r="K22" s="37"/>
      <c r="L22" s="37">
        <f t="shared" si="0"/>
        <v>3.44</v>
      </c>
      <c r="M22" s="38">
        <f t="shared" si="4"/>
        <v>6192000</v>
      </c>
      <c r="N22" s="39">
        <f t="shared" si="5"/>
        <v>0.35069999999999996</v>
      </c>
      <c r="O22" s="38">
        <f t="shared" si="6"/>
        <v>631300</v>
      </c>
      <c r="P22" s="38">
        <f t="shared" si="1"/>
        <v>5560700</v>
      </c>
      <c r="Q22" s="38"/>
    </row>
    <row r="23" spans="1:17" s="6" customFormat="1" ht="21.95" customHeight="1" x14ac:dyDescent="0.25">
      <c r="A23" s="31">
        <v>16</v>
      </c>
      <c r="B23" s="32" t="s">
        <v>49</v>
      </c>
      <c r="C23" s="33" t="s">
        <v>50</v>
      </c>
      <c r="D23" s="41">
        <v>4.6500000000000004</v>
      </c>
      <c r="E23" s="41"/>
      <c r="F23" s="42">
        <v>0.15</v>
      </c>
      <c r="G23" s="42"/>
      <c r="H23" s="43"/>
      <c r="I23" s="36">
        <v>0.26</v>
      </c>
      <c r="J23" s="37">
        <f t="shared" ref="J23:J42" si="9">I23*(D23+E23+F23)</f>
        <v>1.2480000000000002</v>
      </c>
      <c r="K23" s="37">
        <f t="shared" ref="K23:K42" si="10">(D23+E23+F23)*35%</f>
        <v>1.6800000000000002</v>
      </c>
      <c r="L23" s="37">
        <f t="shared" si="0"/>
        <v>7.7280000000000015</v>
      </c>
      <c r="M23" s="38">
        <f t="shared" si="4"/>
        <v>13910400</v>
      </c>
      <c r="N23" s="39">
        <f t="shared" si="5"/>
        <v>0.63504000000000005</v>
      </c>
      <c r="O23" s="38">
        <f t="shared" si="6"/>
        <v>1143100</v>
      </c>
      <c r="P23" s="38">
        <f t="shared" si="1"/>
        <v>12767300</v>
      </c>
      <c r="Q23" s="38"/>
    </row>
    <row r="24" spans="1:17" s="6" customFormat="1" ht="21.95" customHeight="1" x14ac:dyDescent="0.25">
      <c r="A24" s="31">
        <v>17</v>
      </c>
      <c r="B24" s="32" t="s">
        <v>51</v>
      </c>
      <c r="C24" s="33" t="s">
        <v>31</v>
      </c>
      <c r="D24" s="40">
        <v>4.32</v>
      </c>
      <c r="E24" s="40"/>
      <c r="F24" s="31"/>
      <c r="G24" s="31"/>
      <c r="H24" s="31"/>
      <c r="I24" s="36">
        <v>0.19</v>
      </c>
      <c r="J24" s="37">
        <f t="shared" si="9"/>
        <v>0.82080000000000009</v>
      </c>
      <c r="K24" s="37">
        <f t="shared" si="10"/>
        <v>1.512</v>
      </c>
      <c r="L24" s="37">
        <f t="shared" si="0"/>
        <v>6.6528000000000009</v>
      </c>
      <c r="M24" s="38">
        <f t="shared" si="4"/>
        <v>11975000</v>
      </c>
      <c r="N24" s="39">
        <f t="shared" si="5"/>
        <v>0.53978400000000004</v>
      </c>
      <c r="O24" s="38">
        <f t="shared" si="6"/>
        <v>971600</v>
      </c>
      <c r="P24" s="38">
        <f t="shared" si="1"/>
        <v>11003400</v>
      </c>
      <c r="Q24" s="38"/>
    </row>
    <row r="25" spans="1:17" s="6" customFormat="1" ht="21.95" customHeight="1" x14ac:dyDescent="0.25">
      <c r="A25" s="31">
        <v>18</v>
      </c>
      <c r="B25" s="32" t="s">
        <v>52</v>
      </c>
      <c r="C25" s="33" t="s">
        <v>31</v>
      </c>
      <c r="D25" s="40">
        <v>3.33</v>
      </c>
      <c r="E25" s="40"/>
      <c r="F25" s="31"/>
      <c r="G25" s="31"/>
      <c r="H25" s="31"/>
      <c r="I25" s="36">
        <v>0.12</v>
      </c>
      <c r="J25" s="37">
        <f t="shared" si="9"/>
        <v>0.39960000000000001</v>
      </c>
      <c r="K25" s="37">
        <f t="shared" si="10"/>
        <v>1.1655</v>
      </c>
      <c r="L25" s="37">
        <f t="shared" si="0"/>
        <v>4.8951000000000002</v>
      </c>
      <c r="M25" s="38">
        <f t="shared" si="4"/>
        <v>8811200</v>
      </c>
      <c r="N25" s="39">
        <f t="shared" si="5"/>
        <v>0.39160800000000001</v>
      </c>
      <c r="O25" s="38">
        <f t="shared" si="6"/>
        <v>704900</v>
      </c>
      <c r="P25" s="38">
        <f t="shared" si="1"/>
        <v>8106300</v>
      </c>
      <c r="Q25" s="38"/>
    </row>
    <row r="26" spans="1:17" s="6" customFormat="1" ht="21.95" customHeight="1" x14ac:dyDescent="0.25">
      <c r="A26" s="31">
        <v>19</v>
      </c>
      <c r="B26" s="32" t="s">
        <v>53</v>
      </c>
      <c r="C26" s="33" t="s">
        <v>31</v>
      </c>
      <c r="D26" s="40">
        <v>3.66</v>
      </c>
      <c r="E26" s="40"/>
      <c r="F26" s="31">
        <v>0.15</v>
      </c>
      <c r="G26" s="31"/>
      <c r="H26" s="31"/>
      <c r="I26" s="36">
        <v>0.12</v>
      </c>
      <c r="J26" s="37">
        <f t="shared" si="9"/>
        <v>0.4572</v>
      </c>
      <c r="K26" s="37">
        <f t="shared" si="10"/>
        <v>1.3334999999999999</v>
      </c>
      <c r="L26" s="37">
        <f t="shared" si="0"/>
        <v>5.6006999999999998</v>
      </c>
      <c r="M26" s="38">
        <f t="shared" si="4"/>
        <v>10081300</v>
      </c>
      <c r="N26" s="39">
        <f t="shared" si="5"/>
        <v>0.44805599999999995</v>
      </c>
      <c r="O26" s="38">
        <f t="shared" si="6"/>
        <v>806500</v>
      </c>
      <c r="P26" s="38">
        <f t="shared" si="1"/>
        <v>9274800</v>
      </c>
      <c r="Q26" s="38"/>
    </row>
    <row r="27" spans="1:17" s="6" customFormat="1" ht="21.95" customHeight="1" x14ac:dyDescent="0.25">
      <c r="A27" s="31">
        <v>20</v>
      </c>
      <c r="B27" s="32" t="s">
        <v>54</v>
      </c>
      <c r="C27" s="33" t="s">
        <v>31</v>
      </c>
      <c r="D27" s="40">
        <v>3.66</v>
      </c>
      <c r="E27" s="40"/>
      <c r="F27" s="31"/>
      <c r="G27" s="31"/>
      <c r="H27" s="31"/>
      <c r="I27" s="36">
        <v>0.12</v>
      </c>
      <c r="J27" s="37">
        <f t="shared" si="9"/>
        <v>0.43919999999999998</v>
      </c>
      <c r="K27" s="37">
        <f t="shared" si="10"/>
        <v>1.2809999999999999</v>
      </c>
      <c r="L27" s="37">
        <f>D27+E27+F27+H27+J27+K27</f>
        <v>5.3801999999999994</v>
      </c>
      <c r="M27" s="38">
        <f t="shared" si="4"/>
        <v>9684400</v>
      </c>
      <c r="N27" s="39">
        <f t="shared" si="5"/>
        <v>0.43041599999999997</v>
      </c>
      <c r="O27" s="38">
        <f t="shared" si="6"/>
        <v>774700</v>
      </c>
      <c r="P27" s="38">
        <f t="shared" si="1"/>
        <v>8909700</v>
      </c>
      <c r="Q27" s="38"/>
    </row>
    <row r="28" spans="1:17" s="6" customFormat="1" ht="21.95" customHeight="1" x14ac:dyDescent="0.25">
      <c r="A28" s="31">
        <v>21</v>
      </c>
      <c r="B28" s="32" t="s">
        <v>55</v>
      </c>
      <c r="C28" s="33" t="s">
        <v>31</v>
      </c>
      <c r="D28" s="40">
        <v>3.33</v>
      </c>
      <c r="E28" s="40"/>
      <c r="F28" s="31"/>
      <c r="G28" s="31"/>
      <c r="H28" s="31"/>
      <c r="I28" s="36">
        <v>0.11</v>
      </c>
      <c r="J28" s="37">
        <f t="shared" si="9"/>
        <v>0.36630000000000001</v>
      </c>
      <c r="K28" s="37">
        <f t="shared" si="10"/>
        <v>1.1655</v>
      </c>
      <c r="L28" s="37">
        <f>D28+E28+F28+H28+J28+K28</f>
        <v>4.8617999999999997</v>
      </c>
      <c r="M28" s="38">
        <f t="shared" si="4"/>
        <v>8751200</v>
      </c>
      <c r="N28" s="39">
        <f t="shared" si="5"/>
        <v>0.3881115</v>
      </c>
      <c r="O28" s="38">
        <f t="shared" si="6"/>
        <v>698600</v>
      </c>
      <c r="P28" s="38">
        <f t="shared" si="1"/>
        <v>8052600</v>
      </c>
      <c r="Q28" s="38"/>
    </row>
    <row r="29" spans="1:17" s="6" customFormat="1" ht="21.95" customHeight="1" x14ac:dyDescent="0.25">
      <c r="A29" s="31">
        <v>22</v>
      </c>
      <c r="B29" s="32" t="s">
        <v>56</v>
      </c>
      <c r="C29" s="33" t="s">
        <v>57</v>
      </c>
      <c r="D29" s="40">
        <v>3.66</v>
      </c>
      <c r="E29" s="40"/>
      <c r="F29" s="31">
        <v>0.15</v>
      </c>
      <c r="G29" s="31"/>
      <c r="H29" s="31"/>
      <c r="I29" s="36">
        <v>0.14000000000000001</v>
      </c>
      <c r="J29" s="37">
        <f t="shared" si="9"/>
        <v>0.5334000000000001</v>
      </c>
      <c r="K29" s="37">
        <f t="shared" si="10"/>
        <v>1.3334999999999999</v>
      </c>
      <c r="L29" s="37">
        <f>D29+E29+F29+H29+J29+K29</f>
        <v>5.6768999999999998</v>
      </c>
      <c r="M29" s="38">
        <f t="shared" si="4"/>
        <v>10218400</v>
      </c>
      <c r="N29" s="39">
        <f t="shared" si="5"/>
        <v>0.45605699999999999</v>
      </c>
      <c r="O29" s="38">
        <f t="shared" si="6"/>
        <v>820900</v>
      </c>
      <c r="P29" s="38">
        <f t="shared" si="1"/>
        <v>9397500</v>
      </c>
      <c r="Q29" s="38"/>
    </row>
    <row r="30" spans="1:17" s="6" customFormat="1" ht="21.95" customHeight="1" x14ac:dyDescent="0.25">
      <c r="A30" s="31">
        <v>23</v>
      </c>
      <c r="B30" s="32" t="s">
        <v>58</v>
      </c>
      <c r="C30" s="33" t="s">
        <v>59</v>
      </c>
      <c r="D30" s="40">
        <v>3.33</v>
      </c>
      <c r="E30" s="40"/>
      <c r="F30" s="31"/>
      <c r="G30" s="31"/>
      <c r="H30" s="44">
        <v>0.3</v>
      </c>
      <c r="I30" s="36">
        <v>0.11</v>
      </c>
      <c r="J30" s="37">
        <f t="shared" si="9"/>
        <v>0.36630000000000001</v>
      </c>
      <c r="K30" s="37">
        <f t="shared" si="10"/>
        <v>1.1655</v>
      </c>
      <c r="L30" s="37">
        <f>D30+E30+F30+H30+J30+K30</f>
        <v>5.1617999999999995</v>
      </c>
      <c r="M30" s="38">
        <f t="shared" si="4"/>
        <v>9291200</v>
      </c>
      <c r="N30" s="39">
        <f t="shared" si="5"/>
        <v>0.3881115</v>
      </c>
      <c r="O30" s="38">
        <f t="shared" si="6"/>
        <v>698600</v>
      </c>
      <c r="P30" s="38">
        <f t="shared" si="1"/>
        <v>8592600</v>
      </c>
      <c r="Q30" s="38"/>
    </row>
    <row r="31" spans="1:17" s="6" customFormat="1" ht="21.95" customHeight="1" x14ac:dyDescent="0.25">
      <c r="A31" s="31">
        <v>24</v>
      </c>
      <c r="B31" s="45" t="s">
        <v>60</v>
      </c>
      <c r="C31" s="33" t="s">
        <v>61</v>
      </c>
      <c r="D31" s="41">
        <v>3.03</v>
      </c>
      <c r="E31" s="41"/>
      <c r="F31" s="31">
        <v>0.15</v>
      </c>
      <c r="G31" s="31"/>
      <c r="H31" s="31"/>
      <c r="I31" s="36">
        <v>0.12</v>
      </c>
      <c r="J31" s="37">
        <f t="shared" si="9"/>
        <v>0.38159999999999994</v>
      </c>
      <c r="K31" s="37">
        <f t="shared" si="10"/>
        <v>1.1129999999999998</v>
      </c>
      <c r="L31" s="37">
        <f>D31+E31+F31+H31+J31+K31</f>
        <v>4.674599999999999</v>
      </c>
      <c r="M31" s="38">
        <f t="shared" si="4"/>
        <v>8414300</v>
      </c>
      <c r="N31" s="39">
        <f t="shared" si="5"/>
        <v>0.37396799999999991</v>
      </c>
      <c r="O31" s="38">
        <f t="shared" si="6"/>
        <v>673100</v>
      </c>
      <c r="P31" s="38">
        <f t="shared" si="1"/>
        <v>7741200</v>
      </c>
      <c r="Q31" s="38"/>
    </row>
    <row r="32" spans="1:17" s="6" customFormat="1" ht="21.95" customHeight="1" x14ac:dyDescent="0.25">
      <c r="A32" s="31">
        <v>25</v>
      </c>
      <c r="B32" s="32" t="s">
        <v>62</v>
      </c>
      <c r="C32" s="33" t="s">
        <v>31</v>
      </c>
      <c r="D32" s="46">
        <v>4.32</v>
      </c>
      <c r="E32" s="46"/>
      <c r="F32" s="42"/>
      <c r="G32" s="42"/>
      <c r="H32" s="43"/>
      <c r="I32" s="36">
        <v>0.19</v>
      </c>
      <c r="J32" s="37">
        <f t="shared" si="9"/>
        <v>0.82080000000000009</v>
      </c>
      <c r="K32" s="37">
        <f t="shared" si="10"/>
        <v>1.512</v>
      </c>
      <c r="L32" s="37">
        <f t="shared" ref="L32:L51" si="11">D32+E32+F32+H32+J32+K32</f>
        <v>6.6528000000000009</v>
      </c>
      <c r="M32" s="38">
        <f t="shared" si="4"/>
        <v>11975000</v>
      </c>
      <c r="N32" s="39">
        <f t="shared" si="5"/>
        <v>0.53978400000000004</v>
      </c>
      <c r="O32" s="38">
        <f t="shared" si="6"/>
        <v>971600</v>
      </c>
      <c r="P32" s="38">
        <f t="shared" si="1"/>
        <v>11003400</v>
      </c>
      <c r="Q32" s="38"/>
    </row>
    <row r="33" spans="1:17" s="6" customFormat="1" ht="21.95" customHeight="1" x14ac:dyDescent="0.25">
      <c r="A33" s="31">
        <v>26</v>
      </c>
      <c r="B33" s="32" t="s">
        <v>63</v>
      </c>
      <c r="C33" s="33" t="s">
        <v>31</v>
      </c>
      <c r="D33" s="46">
        <v>4.6500000000000004</v>
      </c>
      <c r="E33" s="46"/>
      <c r="F33" s="42"/>
      <c r="G33" s="42"/>
      <c r="H33" s="43"/>
      <c r="I33" s="36">
        <v>0.26</v>
      </c>
      <c r="J33" s="37">
        <f t="shared" si="9"/>
        <v>1.2090000000000001</v>
      </c>
      <c r="K33" s="37">
        <f t="shared" si="10"/>
        <v>1.6274999999999999</v>
      </c>
      <c r="L33" s="37">
        <f t="shared" si="11"/>
        <v>7.4864999999999995</v>
      </c>
      <c r="M33" s="38">
        <f t="shared" si="4"/>
        <v>13475700</v>
      </c>
      <c r="N33" s="39">
        <f t="shared" si="5"/>
        <v>0.61519499999999994</v>
      </c>
      <c r="O33" s="38">
        <f t="shared" si="6"/>
        <v>1107400</v>
      </c>
      <c r="P33" s="38">
        <f t="shared" si="1"/>
        <v>12368300</v>
      </c>
      <c r="Q33" s="38"/>
    </row>
    <row r="34" spans="1:17" s="6" customFormat="1" ht="21.95" customHeight="1" x14ac:dyDescent="0.25">
      <c r="A34" s="31">
        <v>27</v>
      </c>
      <c r="B34" s="32" t="s">
        <v>64</v>
      </c>
      <c r="C34" s="33" t="s">
        <v>31</v>
      </c>
      <c r="D34" s="47">
        <v>3.66</v>
      </c>
      <c r="E34" s="34"/>
      <c r="F34" s="38"/>
      <c r="G34" s="38"/>
      <c r="H34" s="31"/>
      <c r="I34" s="36">
        <v>0.17</v>
      </c>
      <c r="J34" s="37">
        <f t="shared" si="9"/>
        <v>0.62220000000000009</v>
      </c>
      <c r="K34" s="37">
        <f t="shared" si="10"/>
        <v>1.2809999999999999</v>
      </c>
      <c r="L34" s="37">
        <f t="shared" si="11"/>
        <v>5.5632000000000001</v>
      </c>
      <c r="M34" s="38">
        <f t="shared" si="4"/>
        <v>10013800</v>
      </c>
      <c r="N34" s="39">
        <f t="shared" si="5"/>
        <v>0.44963100000000006</v>
      </c>
      <c r="O34" s="38">
        <f t="shared" si="6"/>
        <v>809300</v>
      </c>
      <c r="P34" s="38">
        <f t="shared" si="1"/>
        <v>9204500</v>
      </c>
      <c r="Q34" s="38"/>
    </row>
    <row r="35" spans="1:17" s="6" customFormat="1" ht="21.95" customHeight="1" x14ac:dyDescent="0.25">
      <c r="A35" s="31">
        <v>28</v>
      </c>
      <c r="B35" s="48" t="s">
        <v>65</v>
      </c>
      <c r="C35" s="33" t="s">
        <v>31</v>
      </c>
      <c r="D35" s="47">
        <v>3.33</v>
      </c>
      <c r="E35" s="34"/>
      <c r="F35" s="38"/>
      <c r="G35" s="38"/>
      <c r="H35" s="31"/>
      <c r="I35" s="36">
        <v>0.12</v>
      </c>
      <c r="J35" s="37">
        <f t="shared" si="9"/>
        <v>0.39960000000000001</v>
      </c>
      <c r="K35" s="37">
        <f t="shared" si="10"/>
        <v>1.1655</v>
      </c>
      <c r="L35" s="37">
        <f t="shared" si="11"/>
        <v>4.8951000000000002</v>
      </c>
      <c r="M35" s="38">
        <f t="shared" si="4"/>
        <v>8811200</v>
      </c>
      <c r="N35" s="39">
        <f t="shared" si="5"/>
        <v>0.39160800000000001</v>
      </c>
      <c r="O35" s="38">
        <f t="shared" si="6"/>
        <v>704900</v>
      </c>
      <c r="P35" s="38">
        <f t="shared" si="1"/>
        <v>8106300</v>
      </c>
      <c r="Q35" s="38"/>
    </row>
    <row r="36" spans="1:17" s="6" customFormat="1" ht="21.95" customHeight="1" x14ac:dyDescent="0.25">
      <c r="A36" s="31">
        <v>29</v>
      </c>
      <c r="B36" s="32" t="s">
        <v>66</v>
      </c>
      <c r="C36" s="33" t="s">
        <v>31</v>
      </c>
      <c r="D36" s="47">
        <v>3.33</v>
      </c>
      <c r="E36" s="34"/>
      <c r="F36" s="38"/>
      <c r="G36" s="38"/>
      <c r="H36" s="31"/>
      <c r="I36" s="36">
        <v>0.1</v>
      </c>
      <c r="J36" s="37">
        <f t="shared" si="9"/>
        <v>0.33300000000000002</v>
      </c>
      <c r="K36" s="37">
        <f t="shared" si="10"/>
        <v>1.1655</v>
      </c>
      <c r="L36" s="37">
        <f t="shared" si="11"/>
        <v>4.8285</v>
      </c>
      <c r="M36" s="38">
        <f t="shared" si="4"/>
        <v>8691300</v>
      </c>
      <c r="N36" s="39">
        <f t="shared" si="5"/>
        <v>0.38461500000000004</v>
      </c>
      <c r="O36" s="38">
        <f t="shared" si="6"/>
        <v>692300</v>
      </c>
      <c r="P36" s="38">
        <f t="shared" si="1"/>
        <v>7999000</v>
      </c>
      <c r="Q36" s="38"/>
    </row>
    <row r="37" spans="1:17" s="6" customFormat="1" ht="21.95" customHeight="1" x14ac:dyDescent="0.25">
      <c r="A37" s="31">
        <v>30</v>
      </c>
      <c r="B37" s="32" t="s">
        <v>67</v>
      </c>
      <c r="C37" s="33" t="s">
        <v>31</v>
      </c>
      <c r="D37" s="47">
        <v>3.33</v>
      </c>
      <c r="E37" s="34"/>
      <c r="F37" s="38"/>
      <c r="G37" s="38"/>
      <c r="H37" s="31"/>
      <c r="I37" s="36">
        <v>0.1</v>
      </c>
      <c r="J37" s="37">
        <f t="shared" si="9"/>
        <v>0.33300000000000002</v>
      </c>
      <c r="K37" s="37">
        <f t="shared" si="10"/>
        <v>1.1655</v>
      </c>
      <c r="L37" s="37">
        <f t="shared" si="11"/>
        <v>4.8285</v>
      </c>
      <c r="M37" s="38">
        <f t="shared" si="4"/>
        <v>8691300</v>
      </c>
      <c r="N37" s="39">
        <f t="shared" si="5"/>
        <v>0.38461500000000004</v>
      </c>
      <c r="O37" s="38">
        <f t="shared" si="6"/>
        <v>692300</v>
      </c>
      <c r="P37" s="38">
        <f t="shared" si="1"/>
        <v>7999000</v>
      </c>
      <c r="Q37" s="38"/>
    </row>
    <row r="38" spans="1:17" s="6" customFormat="1" ht="21.95" customHeight="1" x14ac:dyDescent="0.25">
      <c r="A38" s="31">
        <v>31</v>
      </c>
      <c r="B38" s="32" t="s">
        <v>68</v>
      </c>
      <c r="C38" s="33" t="s">
        <v>69</v>
      </c>
      <c r="D38" s="47">
        <v>3</v>
      </c>
      <c r="E38" s="34"/>
      <c r="F38" s="42">
        <v>0.2</v>
      </c>
      <c r="G38" s="42"/>
      <c r="H38" s="31"/>
      <c r="I38" s="36">
        <v>0.09</v>
      </c>
      <c r="J38" s="37">
        <f t="shared" si="9"/>
        <v>0.28799999999999998</v>
      </c>
      <c r="K38" s="37">
        <f t="shared" si="10"/>
        <v>1.1199999999999999</v>
      </c>
      <c r="L38" s="37">
        <f t="shared" si="11"/>
        <v>4.6079999999999997</v>
      </c>
      <c r="M38" s="38">
        <f t="shared" si="4"/>
        <v>8294400</v>
      </c>
      <c r="N38" s="39">
        <f t="shared" si="5"/>
        <v>0.36624000000000001</v>
      </c>
      <c r="O38" s="38">
        <f t="shared" si="6"/>
        <v>659200</v>
      </c>
      <c r="P38" s="38">
        <f t="shared" si="1"/>
        <v>7635200</v>
      </c>
      <c r="Q38" s="38"/>
    </row>
    <row r="39" spans="1:17" s="6" customFormat="1" ht="21.95" customHeight="1" x14ac:dyDescent="0.25">
      <c r="A39" s="31">
        <v>32</v>
      </c>
      <c r="B39" s="32" t="s">
        <v>70</v>
      </c>
      <c r="C39" s="33" t="s">
        <v>31</v>
      </c>
      <c r="D39" s="34">
        <v>3.03</v>
      </c>
      <c r="E39" s="34"/>
      <c r="F39" s="38"/>
      <c r="G39" s="38"/>
      <c r="H39" s="31"/>
      <c r="I39" s="36">
        <v>0.1</v>
      </c>
      <c r="J39" s="37">
        <f t="shared" si="9"/>
        <v>0.30299999999999999</v>
      </c>
      <c r="K39" s="37">
        <f t="shared" si="10"/>
        <v>1.0604999999999998</v>
      </c>
      <c r="L39" s="37">
        <f t="shared" si="11"/>
        <v>4.3934999999999995</v>
      </c>
      <c r="M39" s="38">
        <f t="shared" si="4"/>
        <v>7908300</v>
      </c>
      <c r="N39" s="39">
        <f t="shared" si="5"/>
        <v>0.34996499999999997</v>
      </c>
      <c r="O39" s="38">
        <f t="shared" si="6"/>
        <v>629900</v>
      </c>
      <c r="P39" s="38">
        <f t="shared" si="1"/>
        <v>7278400</v>
      </c>
      <c r="Q39" s="38"/>
    </row>
    <row r="40" spans="1:17" s="6" customFormat="1" ht="21.95" customHeight="1" x14ac:dyDescent="0.25">
      <c r="A40" s="31">
        <v>33</v>
      </c>
      <c r="B40" s="48" t="s">
        <v>71</v>
      </c>
      <c r="C40" s="33" t="s">
        <v>72</v>
      </c>
      <c r="D40" s="34">
        <v>3.03</v>
      </c>
      <c r="E40" s="34"/>
      <c r="F40" s="42">
        <v>0.2</v>
      </c>
      <c r="G40" s="42"/>
      <c r="H40" s="31"/>
      <c r="I40" s="36">
        <v>0.12</v>
      </c>
      <c r="J40" s="37">
        <f t="shared" si="9"/>
        <v>0.3876</v>
      </c>
      <c r="K40" s="37">
        <f t="shared" si="10"/>
        <v>1.1304999999999998</v>
      </c>
      <c r="L40" s="37">
        <f t="shared" si="11"/>
        <v>4.7481</v>
      </c>
      <c r="M40" s="38">
        <f t="shared" si="4"/>
        <v>8546600</v>
      </c>
      <c r="N40" s="39">
        <f t="shared" si="5"/>
        <v>0.37984799999999996</v>
      </c>
      <c r="O40" s="38">
        <f t="shared" si="6"/>
        <v>683700</v>
      </c>
      <c r="P40" s="38">
        <f t="shared" si="1"/>
        <v>7862900</v>
      </c>
      <c r="Q40" s="38"/>
    </row>
    <row r="41" spans="1:17" s="6" customFormat="1" ht="21.95" customHeight="1" x14ac:dyDescent="0.25">
      <c r="A41" s="31">
        <v>34</v>
      </c>
      <c r="B41" s="32" t="s">
        <v>73</v>
      </c>
      <c r="C41" s="33" t="s">
        <v>31</v>
      </c>
      <c r="D41" s="34">
        <v>3.03</v>
      </c>
      <c r="E41" s="34"/>
      <c r="F41" s="38"/>
      <c r="G41" s="38"/>
      <c r="H41" s="31"/>
      <c r="I41" s="36">
        <v>0.16</v>
      </c>
      <c r="J41" s="37">
        <f t="shared" si="9"/>
        <v>0.48479999999999995</v>
      </c>
      <c r="K41" s="37">
        <f t="shared" si="10"/>
        <v>1.0604999999999998</v>
      </c>
      <c r="L41" s="37">
        <f t="shared" si="11"/>
        <v>4.5752999999999995</v>
      </c>
      <c r="M41" s="38">
        <f t="shared" si="4"/>
        <v>8235500</v>
      </c>
      <c r="N41" s="39">
        <f t="shared" si="5"/>
        <v>0.36905399999999994</v>
      </c>
      <c r="O41" s="38">
        <f t="shared" si="6"/>
        <v>664300</v>
      </c>
      <c r="P41" s="38">
        <f t="shared" si="1"/>
        <v>7571200</v>
      </c>
      <c r="Q41" s="38"/>
    </row>
    <row r="42" spans="1:17" s="6" customFormat="1" ht="21.95" customHeight="1" x14ac:dyDescent="0.25">
      <c r="A42" s="31">
        <v>35</v>
      </c>
      <c r="B42" s="32" t="s">
        <v>74</v>
      </c>
      <c r="C42" s="33" t="s">
        <v>31</v>
      </c>
      <c r="D42" s="34">
        <v>3.03</v>
      </c>
      <c r="E42" s="34"/>
      <c r="F42" s="38"/>
      <c r="G42" s="38"/>
      <c r="H42" s="31"/>
      <c r="I42" s="36">
        <v>0.09</v>
      </c>
      <c r="J42" s="37">
        <f t="shared" si="9"/>
        <v>0.2727</v>
      </c>
      <c r="K42" s="37">
        <f t="shared" si="10"/>
        <v>1.0604999999999998</v>
      </c>
      <c r="L42" s="37">
        <f t="shared" si="11"/>
        <v>4.3631999999999991</v>
      </c>
      <c r="M42" s="38">
        <f t="shared" si="4"/>
        <v>7853800</v>
      </c>
      <c r="N42" s="39">
        <f t="shared" si="5"/>
        <v>0.34678349999999997</v>
      </c>
      <c r="O42" s="38">
        <f t="shared" si="6"/>
        <v>624200</v>
      </c>
      <c r="P42" s="38">
        <f t="shared" si="1"/>
        <v>7229600</v>
      </c>
      <c r="Q42" s="38"/>
    </row>
    <row r="43" spans="1:17" s="6" customFormat="1" ht="21.95" customHeight="1" x14ac:dyDescent="0.25">
      <c r="A43" s="31">
        <v>36</v>
      </c>
      <c r="B43" s="45" t="s">
        <v>75</v>
      </c>
      <c r="C43" s="33" t="s">
        <v>76</v>
      </c>
      <c r="D43" s="34"/>
      <c r="E43" s="34"/>
      <c r="F43" s="34"/>
      <c r="G43" s="34"/>
      <c r="H43" s="31"/>
      <c r="I43" s="36"/>
      <c r="J43" s="37"/>
      <c r="K43" s="37"/>
      <c r="L43" s="37">
        <f t="shared" si="11"/>
        <v>0</v>
      </c>
      <c r="M43" s="38">
        <f t="shared" si="4"/>
        <v>0</v>
      </c>
      <c r="N43" s="39">
        <f t="shared" si="5"/>
        <v>0</v>
      </c>
      <c r="O43" s="38">
        <f t="shared" si="6"/>
        <v>0</v>
      </c>
      <c r="P43" s="38">
        <f t="shared" si="1"/>
        <v>0</v>
      </c>
      <c r="Q43" s="38"/>
    </row>
    <row r="44" spans="1:17" s="6" customFormat="1" ht="21.95" customHeight="1" x14ac:dyDescent="0.25">
      <c r="A44" s="31">
        <v>37</v>
      </c>
      <c r="B44" s="45" t="s">
        <v>77</v>
      </c>
      <c r="C44" s="33" t="s">
        <v>31</v>
      </c>
      <c r="D44" s="49">
        <v>3.33</v>
      </c>
      <c r="E44" s="34"/>
      <c r="F44" s="34"/>
      <c r="G44" s="34"/>
      <c r="H44" s="31"/>
      <c r="I44" s="36">
        <v>0.09</v>
      </c>
      <c r="J44" s="37">
        <f t="shared" ref="J44:J53" si="12">I44*(D44+E44+F44)</f>
        <v>0.29970000000000002</v>
      </c>
      <c r="K44" s="37">
        <f t="shared" ref="K44:K77" si="13">(D44+E44+F44)*35%</f>
        <v>1.1655</v>
      </c>
      <c r="L44" s="37">
        <f t="shared" si="11"/>
        <v>4.7952000000000004</v>
      </c>
      <c r="M44" s="38">
        <f t="shared" si="4"/>
        <v>8631400</v>
      </c>
      <c r="N44" s="39">
        <f t="shared" si="5"/>
        <v>0.38111850000000003</v>
      </c>
      <c r="O44" s="38">
        <f t="shared" si="6"/>
        <v>686000</v>
      </c>
      <c r="P44" s="38">
        <f t="shared" si="1"/>
        <v>7945400</v>
      </c>
      <c r="Q44" s="38"/>
    </row>
    <row r="45" spans="1:17" s="6" customFormat="1" ht="21.95" customHeight="1" x14ac:dyDescent="0.25">
      <c r="A45" s="31">
        <v>38</v>
      </c>
      <c r="B45" s="48" t="s">
        <v>78</v>
      </c>
      <c r="C45" s="33" t="s">
        <v>31</v>
      </c>
      <c r="D45" s="49">
        <v>3</v>
      </c>
      <c r="E45" s="34"/>
      <c r="F45" s="34"/>
      <c r="G45" s="34"/>
      <c r="H45" s="31"/>
      <c r="I45" s="36">
        <v>0.08</v>
      </c>
      <c r="J45" s="37">
        <f t="shared" si="12"/>
        <v>0.24</v>
      </c>
      <c r="K45" s="37">
        <f t="shared" si="13"/>
        <v>1.0499999999999998</v>
      </c>
      <c r="L45" s="37">
        <f t="shared" si="11"/>
        <v>4.29</v>
      </c>
      <c r="M45" s="38">
        <f t="shared" si="4"/>
        <v>7722000</v>
      </c>
      <c r="N45" s="39">
        <f t="shared" si="5"/>
        <v>0.3402</v>
      </c>
      <c r="O45" s="38">
        <f t="shared" si="6"/>
        <v>612400</v>
      </c>
      <c r="P45" s="38">
        <f t="shared" si="1"/>
        <v>7109600</v>
      </c>
      <c r="Q45" s="38"/>
    </row>
    <row r="46" spans="1:17" s="6" customFormat="1" ht="21.95" customHeight="1" x14ac:dyDescent="0.25">
      <c r="A46" s="31">
        <v>39</v>
      </c>
      <c r="B46" s="45" t="s">
        <v>79</v>
      </c>
      <c r="C46" s="33" t="s">
        <v>31</v>
      </c>
      <c r="D46" s="49">
        <v>3</v>
      </c>
      <c r="E46" s="34"/>
      <c r="F46" s="34"/>
      <c r="G46" s="34"/>
      <c r="H46" s="31"/>
      <c r="I46" s="36">
        <v>0.09</v>
      </c>
      <c r="J46" s="37">
        <f t="shared" si="12"/>
        <v>0.27</v>
      </c>
      <c r="K46" s="37">
        <f t="shared" si="13"/>
        <v>1.0499999999999998</v>
      </c>
      <c r="L46" s="37">
        <f t="shared" si="11"/>
        <v>4.32</v>
      </c>
      <c r="M46" s="38">
        <f t="shared" si="4"/>
        <v>7776000</v>
      </c>
      <c r="N46" s="39">
        <f t="shared" si="5"/>
        <v>0.34334999999999999</v>
      </c>
      <c r="O46" s="38">
        <f t="shared" si="6"/>
        <v>618000</v>
      </c>
      <c r="P46" s="38">
        <f t="shared" si="1"/>
        <v>7158000</v>
      </c>
      <c r="Q46" s="38"/>
    </row>
    <row r="47" spans="1:17" s="6" customFormat="1" ht="21.95" customHeight="1" x14ac:dyDescent="0.25">
      <c r="A47" s="31">
        <v>40</v>
      </c>
      <c r="B47" s="45" t="s">
        <v>80</v>
      </c>
      <c r="C47" s="33" t="s">
        <v>31</v>
      </c>
      <c r="D47" s="49">
        <v>3</v>
      </c>
      <c r="E47" s="34"/>
      <c r="F47" s="34"/>
      <c r="G47" s="34"/>
      <c r="H47" s="31"/>
      <c r="I47" s="36">
        <v>7.0000000000000007E-2</v>
      </c>
      <c r="J47" s="37">
        <f t="shared" si="12"/>
        <v>0.21000000000000002</v>
      </c>
      <c r="K47" s="37">
        <f t="shared" si="13"/>
        <v>1.0499999999999998</v>
      </c>
      <c r="L47" s="37">
        <f t="shared" si="11"/>
        <v>4.26</v>
      </c>
      <c r="M47" s="38">
        <f t="shared" si="4"/>
        <v>7668000</v>
      </c>
      <c r="N47" s="39">
        <f t="shared" si="5"/>
        <v>0.33704999999999996</v>
      </c>
      <c r="O47" s="38">
        <f t="shared" si="6"/>
        <v>606700</v>
      </c>
      <c r="P47" s="38">
        <f t="shared" si="1"/>
        <v>7061300</v>
      </c>
      <c r="Q47" s="38"/>
    </row>
    <row r="48" spans="1:17" s="6" customFormat="1" ht="21.95" customHeight="1" x14ac:dyDescent="0.25">
      <c r="A48" s="31">
        <v>41</v>
      </c>
      <c r="B48" s="45" t="s">
        <v>81</v>
      </c>
      <c r="C48" s="33" t="s">
        <v>31</v>
      </c>
      <c r="D48" s="50">
        <v>3.03</v>
      </c>
      <c r="E48" s="34"/>
      <c r="F48" s="34"/>
      <c r="G48" s="34"/>
      <c r="H48" s="31"/>
      <c r="I48" s="36">
        <v>0.09</v>
      </c>
      <c r="J48" s="37">
        <f t="shared" si="12"/>
        <v>0.2727</v>
      </c>
      <c r="K48" s="37">
        <f t="shared" si="13"/>
        <v>1.0604999999999998</v>
      </c>
      <c r="L48" s="37">
        <f t="shared" si="11"/>
        <v>4.3631999999999991</v>
      </c>
      <c r="M48" s="38">
        <f t="shared" si="4"/>
        <v>7853800</v>
      </c>
      <c r="N48" s="39">
        <f t="shared" si="5"/>
        <v>0.34678349999999997</v>
      </c>
      <c r="O48" s="38">
        <f t="shared" si="6"/>
        <v>624200</v>
      </c>
      <c r="P48" s="38">
        <f t="shared" si="1"/>
        <v>7229600</v>
      </c>
      <c r="Q48" s="38"/>
    </row>
    <row r="49" spans="1:17" s="6" customFormat="1" ht="21.95" customHeight="1" x14ac:dyDescent="0.25">
      <c r="A49" s="31">
        <v>42</v>
      </c>
      <c r="B49" s="45" t="s">
        <v>82</v>
      </c>
      <c r="C49" s="33" t="s">
        <v>31</v>
      </c>
      <c r="D49" s="50">
        <v>2.46</v>
      </c>
      <c r="E49" s="34"/>
      <c r="F49" s="34"/>
      <c r="G49" s="34"/>
      <c r="H49" s="31"/>
      <c r="I49" s="36">
        <v>0.12</v>
      </c>
      <c r="J49" s="37">
        <f t="shared" si="12"/>
        <v>0.29519999999999996</v>
      </c>
      <c r="K49" s="37">
        <f t="shared" si="13"/>
        <v>0.86099999999999999</v>
      </c>
      <c r="L49" s="37">
        <f t="shared" si="11"/>
        <v>3.6162000000000001</v>
      </c>
      <c r="M49" s="38">
        <f t="shared" si="4"/>
        <v>6509200</v>
      </c>
      <c r="N49" s="39">
        <f t="shared" si="5"/>
        <v>0.289296</v>
      </c>
      <c r="O49" s="38">
        <f t="shared" si="6"/>
        <v>520700</v>
      </c>
      <c r="P49" s="38">
        <f t="shared" si="1"/>
        <v>5988500</v>
      </c>
      <c r="Q49" s="38"/>
    </row>
    <row r="50" spans="1:17" s="6" customFormat="1" ht="21.95" customHeight="1" x14ac:dyDescent="0.25">
      <c r="A50" s="31">
        <v>43</v>
      </c>
      <c r="B50" s="32" t="s">
        <v>83</v>
      </c>
      <c r="C50" s="33" t="s">
        <v>31</v>
      </c>
      <c r="D50" s="50">
        <v>2.72</v>
      </c>
      <c r="E50" s="34"/>
      <c r="F50" s="34"/>
      <c r="G50" s="34"/>
      <c r="H50" s="44"/>
      <c r="I50" s="36">
        <v>0.19</v>
      </c>
      <c r="J50" s="37">
        <f t="shared" si="12"/>
        <v>0.51680000000000004</v>
      </c>
      <c r="K50" s="37">
        <f t="shared" si="13"/>
        <v>0.95199999999999996</v>
      </c>
      <c r="L50" s="37">
        <f t="shared" si="11"/>
        <v>4.1888000000000005</v>
      </c>
      <c r="M50" s="38">
        <f t="shared" si="4"/>
        <v>7539800</v>
      </c>
      <c r="N50" s="39">
        <f t="shared" si="5"/>
        <v>0.339864</v>
      </c>
      <c r="O50" s="38">
        <f t="shared" si="6"/>
        <v>611800</v>
      </c>
      <c r="P50" s="38">
        <f t="shared" si="1"/>
        <v>6928000</v>
      </c>
      <c r="Q50" s="38"/>
    </row>
    <row r="51" spans="1:17" s="6" customFormat="1" ht="21.95" customHeight="1" x14ac:dyDescent="0.25">
      <c r="A51" s="31">
        <v>44</v>
      </c>
      <c r="B51" s="48" t="s">
        <v>84</v>
      </c>
      <c r="C51" s="33" t="s">
        <v>31</v>
      </c>
      <c r="D51" s="50">
        <v>2.67</v>
      </c>
      <c r="E51" s="34"/>
      <c r="F51" s="34">
        <v>0.15</v>
      </c>
      <c r="G51" s="34"/>
      <c r="H51" s="31"/>
      <c r="I51" s="36">
        <v>0.06</v>
      </c>
      <c r="J51" s="37">
        <f t="shared" si="12"/>
        <v>0.16919999999999999</v>
      </c>
      <c r="K51" s="37">
        <f t="shared" si="13"/>
        <v>0.98699999999999988</v>
      </c>
      <c r="L51" s="37">
        <f t="shared" si="11"/>
        <v>3.9761999999999995</v>
      </c>
      <c r="M51" s="38">
        <f t="shared" si="4"/>
        <v>7157200</v>
      </c>
      <c r="N51" s="39">
        <f t="shared" si="5"/>
        <v>0.31386599999999998</v>
      </c>
      <c r="O51" s="38">
        <f t="shared" si="6"/>
        <v>565000</v>
      </c>
      <c r="P51" s="38">
        <f t="shared" si="1"/>
        <v>6592200</v>
      </c>
      <c r="Q51" s="38"/>
    </row>
    <row r="52" spans="1:17" s="6" customFormat="1" ht="21.95" customHeight="1" x14ac:dyDescent="0.25">
      <c r="A52" s="31">
        <v>45</v>
      </c>
      <c r="B52" s="48" t="s">
        <v>85</v>
      </c>
      <c r="C52" s="33" t="s">
        <v>31</v>
      </c>
      <c r="D52" s="40">
        <v>2.67</v>
      </c>
      <c r="E52" s="51"/>
      <c r="F52" s="51"/>
      <c r="G52" s="51"/>
      <c r="H52" s="44"/>
      <c r="I52" s="36">
        <v>0.06</v>
      </c>
      <c r="J52" s="37">
        <f t="shared" si="12"/>
        <v>0.16019999999999998</v>
      </c>
      <c r="K52" s="37">
        <f t="shared" si="13"/>
        <v>0.93449999999999989</v>
      </c>
      <c r="L52" s="37">
        <f>D52+E52+F52+H52+J52+K52</f>
        <v>3.7646999999999999</v>
      </c>
      <c r="M52" s="38">
        <f t="shared" si="4"/>
        <v>6776500</v>
      </c>
      <c r="N52" s="39">
        <f t="shared" si="5"/>
        <v>0.29717100000000002</v>
      </c>
      <c r="O52" s="38">
        <f t="shared" si="6"/>
        <v>534900</v>
      </c>
      <c r="P52" s="38">
        <f t="shared" si="1"/>
        <v>6241600</v>
      </c>
      <c r="Q52" s="38"/>
    </row>
    <row r="53" spans="1:17" s="6" customFormat="1" ht="21.95" customHeight="1" x14ac:dyDescent="0.25">
      <c r="A53" s="31">
        <v>46</v>
      </c>
      <c r="B53" s="32" t="s">
        <v>86</v>
      </c>
      <c r="C53" s="33" t="s">
        <v>31</v>
      </c>
      <c r="D53" s="40">
        <v>2.67</v>
      </c>
      <c r="E53" s="52"/>
      <c r="F53" s="52"/>
      <c r="G53" s="52"/>
      <c r="H53" s="53"/>
      <c r="I53" s="36">
        <v>0.09</v>
      </c>
      <c r="J53" s="37">
        <f t="shared" si="12"/>
        <v>0.24029999999999999</v>
      </c>
      <c r="K53" s="37">
        <f t="shared" si="13"/>
        <v>0.93449999999999989</v>
      </c>
      <c r="L53" s="37">
        <f t="shared" ref="L53:L76" si="14">D53+E53+F53+H53+J53+K53</f>
        <v>3.8447999999999998</v>
      </c>
      <c r="M53" s="38">
        <f t="shared" si="4"/>
        <v>6920600</v>
      </c>
      <c r="N53" s="39">
        <f t="shared" si="5"/>
        <v>0.30558149999999995</v>
      </c>
      <c r="O53" s="38">
        <f t="shared" si="6"/>
        <v>550000</v>
      </c>
      <c r="P53" s="38">
        <f t="shared" si="1"/>
        <v>6370600</v>
      </c>
      <c r="Q53" s="38"/>
    </row>
    <row r="54" spans="1:17" s="6" customFormat="1" ht="21.95" customHeight="1" x14ac:dyDescent="0.25">
      <c r="A54" s="31">
        <v>47</v>
      </c>
      <c r="B54" s="32" t="s">
        <v>87</v>
      </c>
      <c r="C54" s="33" t="s">
        <v>31</v>
      </c>
      <c r="D54" s="40">
        <v>2.67</v>
      </c>
      <c r="E54" s="52"/>
      <c r="F54" s="52"/>
      <c r="G54" s="52"/>
      <c r="H54" s="53"/>
      <c r="I54" s="53"/>
      <c r="J54" s="37"/>
      <c r="K54" s="37">
        <f t="shared" si="13"/>
        <v>0.93449999999999989</v>
      </c>
      <c r="L54" s="37">
        <f t="shared" si="14"/>
        <v>3.6044999999999998</v>
      </c>
      <c r="M54" s="38">
        <f t="shared" si="4"/>
        <v>6488100</v>
      </c>
      <c r="N54" s="39">
        <f t="shared" si="5"/>
        <v>0.28034999999999999</v>
      </c>
      <c r="O54" s="38">
        <f t="shared" si="6"/>
        <v>504600</v>
      </c>
      <c r="P54" s="38">
        <f t="shared" si="1"/>
        <v>5983500</v>
      </c>
      <c r="Q54" s="38"/>
    </row>
    <row r="55" spans="1:17" s="6" customFormat="1" ht="21.95" customHeight="1" x14ac:dyDescent="0.25">
      <c r="A55" s="31">
        <v>48</v>
      </c>
      <c r="B55" s="48" t="s">
        <v>88</v>
      </c>
      <c r="C55" s="33" t="s">
        <v>31</v>
      </c>
      <c r="D55" s="40">
        <v>2.67</v>
      </c>
      <c r="E55" s="51"/>
      <c r="F55" s="51"/>
      <c r="G55" s="51"/>
      <c r="H55" s="54"/>
      <c r="I55" s="36">
        <v>0.05</v>
      </c>
      <c r="J55" s="37">
        <f t="shared" ref="J55:J56" si="15">I55*(D55+E55+F55)</f>
        <v>0.13350000000000001</v>
      </c>
      <c r="K55" s="37">
        <f t="shared" si="13"/>
        <v>0.93449999999999989</v>
      </c>
      <c r="L55" s="37">
        <f t="shared" si="14"/>
        <v>3.738</v>
      </c>
      <c r="M55" s="38">
        <f t="shared" si="4"/>
        <v>6728400</v>
      </c>
      <c r="N55" s="39">
        <f t="shared" si="5"/>
        <v>0.2943675</v>
      </c>
      <c r="O55" s="38">
        <f t="shared" si="6"/>
        <v>529900</v>
      </c>
      <c r="P55" s="38">
        <f t="shared" si="1"/>
        <v>6198500</v>
      </c>
      <c r="Q55" s="38"/>
    </row>
    <row r="56" spans="1:17" s="6" customFormat="1" ht="21.95" customHeight="1" x14ac:dyDescent="0.25">
      <c r="A56" s="31">
        <v>49</v>
      </c>
      <c r="B56" s="48" t="s">
        <v>89</v>
      </c>
      <c r="C56" s="33" t="s">
        <v>31</v>
      </c>
      <c r="D56" s="40">
        <v>2.67</v>
      </c>
      <c r="E56" s="51"/>
      <c r="F56" s="51"/>
      <c r="G56" s="51"/>
      <c r="H56" s="54"/>
      <c r="I56" s="36">
        <v>0.11</v>
      </c>
      <c r="J56" s="37">
        <f t="shared" si="15"/>
        <v>0.29370000000000002</v>
      </c>
      <c r="K56" s="37">
        <f t="shared" si="13"/>
        <v>0.93449999999999989</v>
      </c>
      <c r="L56" s="37">
        <f t="shared" si="14"/>
        <v>3.8981999999999997</v>
      </c>
      <c r="M56" s="38">
        <f t="shared" si="4"/>
        <v>7016800</v>
      </c>
      <c r="N56" s="39">
        <f t="shared" si="5"/>
        <v>0.31118849999999998</v>
      </c>
      <c r="O56" s="38">
        <f t="shared" si="6"/>
        <v>560100</v>
      </c>
      <c r="P56" s="38">
        <f t="shared" si="1"/>
        <v>6456700</v>
      </c>
      <c r="Q56" s="38"/>
    </row>
    <row r="57" spans="1:17" s="6" customFormat="1" ht="21.95" customHeight="1" x14ac:dyDescent="0.25">
      <c r="A57" s="31">
        <v>50</v>
      </c>
      <c r="B57" s="48" t="s">
        <v>90</v>
      </c>
      <c r="C57" s="33" t="s">
        <v>31</v>
      </c>
      <c r="D57" s="40">
        <v>2.67</v>
      </c>
      <c r="E57" s="51"/>
      <c r="F57" s="51"/>
      <c r="G57" s="51"/>
      <c r="H57" s="54"/>
      <c r="I57" s="54"/>
      <c r="J57" s="37"/>
      <c r="K57" s="37">
        <f t="shared" si="13"/>
        <v>0.93449999999999989</v>
      </c>
      <c r="L57" s="37">
        <f t="shared" si="14"/>
        <v>3.6044999999999998</v>
      </c>
      <c r="M57" s="38">
        <f t="shared" si="4"/>
        <v>6488100</v>
      </c>
      <c r="N57" s="39">
        <f t="shared" si="5"/>
        <v>0.28034999999999999</v>
      </c>
      <c r="O57" s="38">
        <f t="shared" si="6"/>
        <v>504600</v>
      </c>
      <c r="P57" s="38">
        <f t="shared" si="1"/>
        <v>5983500</v>
      </c>
      <c r="Q57" s="38"/>
    </row>
    <row r="58" spans="1:17" s="6" customFormat="1" ht="21.95" customHeight="1" x14ac:dyDescent="0.25">
      <c r="A58" s="31">
        <v>51</v>
      </c>
      <c r="B58" s="48" t="s">
        <v>91</v>
      </c>
      <c r="C58" s="33" t="s">
        <v>31</v>
      </c>
      <c r="D58" s="40">
        <v>2.41</v>
      </c>
      <c r="E58" s="51"/>
      <c r="F58" s="51"/>
      <c r="G58" s="51"/>
      <c r="H58" s="54"/>
      <c r="I58" s="54"/>
      <c r="J58" s="37"/>
      <c r="K58" s="37">
        <f t="shared" si="13"/>
        <v>0.84350000000000003</v>
      </c>
      <c r="L58" s="37">
        <f t="shared" si="14"/>
        <v>3.2535000000000003</v>
      </c>
      <c r="M58" s="38">
        <f t="shared" si="4"/>
        <v>5856300</v>
      </c>
      <c r="N58" s="39">
        <f t="shared" si="5"/>
        <v>0.25305</v>
      </c>
      <c r="O58" s="38">
        <f t="shared" si="6"/>
        <v>455500</v>
      </c>
      <c r="P58" s="38">
        <f t="shared" si="1"/>
        <v>5400800</v>
      </c>
      <c r="Q58" s="38"/>
    </row>
    <row r="59" spans="1:17" s="6" customFormat="1" ht="21.95" customHeight="1" x14ac:dyDescent="0.25">
      <c r="A59" s="31">
        <v>52</v>
      </c>
      <c r="B59" s="48" t="s">
        <v>92</v>
      </c>
      <c r="C59" s="33" t="s">
        <v>31</v>
      </c>
      <c r="D59" s="40">
        <v>2.41</v>
      </c>
      <c r="E59" s="51"/>
      <c r="F59" s="51"/>
      <c r="G59" s="51"/>
      <c r="H59" s="54"/>
      <c r="I59" s="54"/>
      <c r="J59" s="37"/>
      <c r="K59" s="37">
        <f t="shared" si="13"/>
        <v>0.84350000000000003</v>
      </c>
      <c r="L59" s="37">
        <f t="shared" si="14"/>
        <v>3.2535000000000003</v>
      </c>
      <c r="M59" s="38">
        <f t="shared" si="4"/>
        <v>5856300</v>
      </c>
      <c r="N59" s="39">
        <f t="shared" si="5"/>
        <v>0.25305</v>
      </c>
      <c r="O59" s="38">
        <f t="shared" si="6"/>
        <v>455500</v>
      </c>
      <c r="P59" s="38">
        <f t="shared" si="1"/>
        <v>5400800</v>
      </c>
      <c r="Q59" s="38"/>
    </row>
    <row r="60" spans="1:17" s="6" customFormat="1" ht="21.95" customHeight="1" x14ac:dyDescent="0.25">
      <c r="A60" s="31">
        <v>53</v>
      </c>
      <c r="B60" s="48" t="s">
        <v>93</v>
      </c>
      <c r="C60" s="33" t="s">
        <v>31</v>
      </c>
      <c r="D60" s="40">
        <v>2.41</v>
      </c>
      <c r="E60" s="51"/>
      <c r="F60" s="51"/>
      <c r="G60" s="51"/>
      <c r="H60" s="54"/>
      <c r="I60" s="36">
        <v>0.08</v>
      </c>
      <c r="J60" s="37">
        <f t="shared" ref="J60" si="16">I60*(D60+E60+F60)</f>
        <v>0.19280000000000003</v>
      </c>
      <c r="K60" s="37">
        <f t="shared" si="13"/>
        <v>0.84350000000000003</v>
      </c>
      <c r="L60" s="37">
        <f t="shared" si="14"/>
        <v>3.4463000000000004</v>
      </c>
      <c r="M60" s="38">
        <f t="shared" si="4"/>
        <v>6203300</v>
      </c>
      <c r="N60" s="39">
        <f t="shared" si="5"/>
        <v>0.27329400000000004</v>
      </c>
      <c r="O60" s="38">
        <f t="shared" si="6"/>
        <v>491900</v>
      </c>
      <c r="P60" s="38">
        <f t="shared" si="1"/>
        <v>5711400</v>
      </c>
      <c r="Q60" s="38"/>
    </row>
    <row r="61" spans="1:17" s="6" customFormat="1" ht="21.95" customHeight="1" x14ac:dyDescent="0.25">
      <c r="A61" s="31">
        <v>54</v>
      </c>
      <c r="B61" s="48" t="s">
        <v>94</v>
      </c>
      <c r="C61" s="33" t="s">
        <v>31</v>
      </c>
      <c r="D61" s="40">
        <v>2.1</v>
      </c>
      <c r="E61" s="51"/>
      <c r="F61" s="51"/>
      <c r="G61" s="51"/>
      <c r="H61" s="54"/>
      <c r="I61" s="54"/>
      <c r="J61" s="37"/>
      <c r="K61" s="37">
        <f t="shared" si="13"/>
        <v>0.73499999999999999</v>
      </c>
      <c r="L61" s="37">
        <f t="shared" si="14"/>
        <v>2.835</v>
      </c>
      <c r="M61" s="38">
        <f t="shared" si="4"/>
        <v>5103000</v>
      </c>
      <c r="N61" s="39">
        <f t="shared" si="5"/>
        <v>0.2205</v>
      </c>
      <c r="O61" s="38">
        <f t="shared" si="6"/>
        <v>396900</v>
      </c>
      <c r="P61" s="38">
        <f t="shared" si="1"/>
        <v>4706100</v>
      </c>
      <c r="Q61" s="38"/>
    </row>
    <row r="62" spans="1:17" s="6" customFormat="1" ht="21.95" customHeight="1" x14ac:dyDescent="0.25">
      <c r="A62" s="31">
        <v>55</v>
      </c>
      <c r="B62" s="48" t="s">
        <v>95</v>
      </c>
      <c r="C62" s="33" t="s">
        <v>31</v>
      </c>
      <c r="D62" s="40">
        <v>2.41</v>
      </c>
      <c r="E62" s="51"/>
      <c r="F62" s="51"/>
      <c r="G62" s="51"/>
      <c r="H62" s="54"/>
      <c r="I62" s="54"/>
      <c r="J62" s="37"/>
      <c r="K62" s="37">
        <f t="shared" si="13"/>
        <v>0.84350000000000003</v>
      </c>
      <c r="L62" s="37">
        <f t="shared" si="14"/>
        <v>3.2535000000000003</v>
      </c>
      <c r="M62" s="38">
        <f t="shared" si="4"/>
        <v>5856300</v>
      </c>
      <c r="N62" s="39">
        <f t="shared" si="5"/>
        <v>0.25305</v>
      </c>
      <c r="O62" s="38">
        <f t="shared" si="6"/>
        <v>455500</v>
      </c>
      <c r="P62" s="38">
        <f t="shared" si="1"/>
        <v>5400800</v>
      </c>
      <c r="Q62" s="38"/>
    </row>
    <row r="63" spans="1:17" s="6" customFormat="1" ht="21.95" customHeight="1" x14ac:dyDescent="0.25">
      <c r="A63" s="31">
        <v>56</v>
      </c>
      <c r="B63" s="48" t="s">
        <v>96</v>
      </c>
      <c r="C63" s="33" t="s">
        <v>31</v>
      </c>
      <c r="D63" s="40">
        <v>2.34</v>
      </c>
      <c r="E63" s="51"/>
      <c r="F63" s="51"/>
      <c r="G63" s="51"/>
      <c r="H63" s="54"/>
      <c r="I63" s="54"/>
      <c r="J63" s="37"/>
      <c r="K63" s="37">
        <f t="shared" si="13"/>
        <v>0.81899999999999995</v>
      </c>
      <c r="L63" s="37">
        <f t="shared" si="14"/>
        <v>3.1589999999999998</v>
      </c>
      <c r="M63" s="38">
        <f t="shared" si="4"/>
        <v>5686200</v>
      </c>
      <c r="N63" s="39">
        <f t="shared" si="5"/>
        <v>0.24569999999999997</v>
      </c>
      <c r="O63" s="38">
        <f t="shared" si="6"/>
        <v>442300</v>
      </c>
      <c r="P63" s="38">
        <f t="shared" si="1"/>
        <v>5243900</v>
      </c>
      <c r="Q63" s="38"/>
    </row>
    <row r="64" spans="1:17" s="6" customFormat="1" ht="21.95" customHeight="1" x14ac:dyDescent="0.25">
      <c r="A64" s="31">
        <v>57</v>
      </c>
      <c r="B64" s="48" t="s">
        <v>97</v>
      </c>
      <c r="C64" s="33" t="s">
        <v>31</v>
      </c>
      <c r="D64" s="40">
        <v>2.34</v>
      </c>
      <c r="E64" s="51"/>
      <c r="F64" s="51"/>
      <c r="G64" s="51"/>
      <c r="H64" s="54"/>
      <c r="I64" s="54"/>
      <c r="J64" s="37"/>
      <c r="K64" s="37">
        <f t="shared" si="13"/>
        <v>0.81899999999999995</v>
      </c>
      <c r="L64" s="37">
        <f t="shared" si="14"/>
        <v>3.1589999999999998</v>
      </c>
      <c r="M64" s="38">
        <f t="shared" si="4"/>
        <v>5686200</v>
      </c>
      <c r="N64" s="39">
        <f t="shared" si="5"/>
        <v>0.24569999999999997</v>
      </c>
      <c r="O64" s="38">
        <f t="shared" si="6"/>
        <v>442300</v>
      </c>
      <c r="P64" s="38">
        <f t="shared" si="1"/>
        <v>5243900</v>
      </c>
      <c r="Q64" s="38"/>
    </row>
    <row r="65" spans="1:17" s="6" customFormat="1" ht="21.95" customHeight="1" x14ac:dyDescent="0.25">
      <c r="A65" s="31">
        <v>58</v>
      </c>
      <c r="B65" s="48" t="s">
        <v>98</v>
      </c>
      <c r="C65" s="33" t="s">
        <v>31</v>
      </c>
      <c r="D65" s="40">
        <v>2.34</v>
      </c>
      <c r="E65" s="51"/>
      <c r="F65" s="51"/>
      <c r="G65" s="51"/>
      <c r="H65" s="54"/>
      <c r="I65" s="54"/>
      <c r="J65" s="37"/>
      <c r="K65" s="37">
        <f t="shared" si="13"/>
        <v>0.81899999999999995</v>
      </c>
      <c r="L65" s="37">
        <f t="shared" si="14"/>
        <v>3.1589999999999998</v>
      </c>
      <c r="M65" s="38">
        <f t="shared" si="4"/>
        <v>5686200</v>
      </c>
      <c r="N65" s="39">
        <f t="shared" si="5"/>
        <v>0.24569999999999997</v>
      </c>
      <c r="O65" s="38">
        <f t="shared" si="6"/>
        <v>442300</v>
      </c>
      <c r="P65" s="38">
        <f t="shared" si="1"/>
        <v>5243900</v>
      </c>
      <c r="Q65" s="38"/>
    </row>
    <row r="66" spans="1:17" s="6" customFormat="1" ht="21.95" customHeight="1" x14ac:dyDescent="0.25">
      <c r="A66" s="31">
        <v>59</v>
      </c>
      <c r="B66" s="48" t="s">
        <v>99</v>
      </c>
      <c r="C66" s="33" t="s">
        <v>31</v>
      </c>
      <c r="D66" s="40">
        <v>4.9800000000000004</v>
      </c>
      <c r="E66" s="51"/>
      <c r="F66" s="51"/>
      <c r="G66" s="51"/>
      <c r="H66" s="54"/>
      <c r="I66" s="36">
        <v>0.25</v>
      </c>
      <c r="J66" s="37">
        <f t="shared" ref="J66:J68" si="17">I66*(D66+E66+F66)</f>
        <v>1.2450000000000001</v>
      </c>
      <c r="K66" s="37">
        <f t="shared" si="13"/>
        <v>1.7430000000000001</v>
      </c>
      <c r="L66" s="37">
        <f t="shared" si="14"/>
        <v>7.9680000000000009</v>
      </c>
      <c r="M66" s="38">
        <f t="shared" si="4"/>
        <v>14342400</v>
      </c>
      <c r="N66" s="39">
        <f t="shared" si="5"/>
        <v>0.65362500000000001</v>
      </c>
      <c r="O66" s="38">
        <f t="shared" si="6"/>
        <v>1176500</v>
      </c>
      <c r="P66" s="38">
        <f t="shared" si="1"/>
        <v>13165900</v>
      </c>
      <c r="Q66" s="38"/>
    </row>
    <row r="67" spans="1:17" s="6" customFormat="1" ht="21.95" customHeight="1" x14ac:dyDescent="0.25">
      <c r="A67" s="31">
        <v>60</v>
      </c>
      <c r="B67" s="48" t="s">
        <v>100</v>
      </c>
      <c r="C67" s="33" t="s">
        <v>31</v>
      </c>
      <c r="D67" s="40">
        <v>3.34</v>
      </c>
      <c r="E67" s="51"/>
      <c r="F67" s="51"/>
      <c r="G67" s="51"/>
      <c r="H67" s="54"/>
      <c r="I67" s="36">
        <v>0.12</v>
      </c>
      <c r="J67" s="37">
        <f t="shared" si="17"/>
        <v>0.40079999999999999</v>
      </c>
      <c r="K67" s="37">
        <f t="shared" si="13"/>
        <v>1.1689999999999998</v>
      </c>
      <c r="L67" s="37">
        <f t="shared" si="14"/>
        <v>4.9097999999999997</v>
      </c>
      <c r="M67" s="38">
        <f t="shared" si="4"/>
        <v>8837600</v>
      </c>
      <c r="N67" s="39">
        <f t="shared" si="5"/>
        <v>0.39278399999999997</v>
      </c>
      <c r="O67" s="38">
        <f t="shared" si="6"/>
        <v>707000</v>
      </c>
      <c r="P67" s="38">
        <f t="shared" si="1"/>
        <v>8130600</v>
      </c>
      <c r="Q67" s="38"/>
    </row>
    <row r="68" spans="1:17" s="6" customFormat="1" ht="21.95" customHeight="1" x14ac:dyDescent="0.25">
      <c r="A68" s="31">
        <v>61</v>
      </c>
      <c r="B68" s="55" t="s">
        <v>101</v>
      </c>
      <c r="C68" s="33" t="s">
        <v>31</v>
      </c>
      <c r="D68" s="40">
        <v>3</v>
      </c>
      <c r="E68" s="51"/>
      <c r="F68" s="51"/>
      <c r="G68" s="51"/>
      <c r="H68" s="54"/>
      <c r="I68" s="36">
        <v>0.09</v>
      </c>
      <c r="J68" s="37">
        <f t="shared" si="17"/>
        <v>0.27</v>
      </c>
      <c r="K68" s="37">
        <f t="shared" si="13"/>
        <v>1.0499999999999998</v>
      </c>
      <c r="L68" s="37">
        <f t="shared" si="14"/>
        <v>4.32</v>
      </c>
      <c r="M68" s="38">
        <f t="shared" si="4"/>
        <v>7776000</v>
      </c>
      <c r="N68" s="39">
        <f t="shared" si="5"/>
        <v>0.34334999999999999</v>
      </c>
      <c r="O68" s="38">
        <f t="shared" si="6"/>
        <v>618000</v>
      </c>
      <c r="P68" s="38">
        <f t="shared" si="1"/>
        <v>7158000</v>
      </c>
      <c r="Q68" s="38"/>
    </row>
    <row r="69" spans="1:17" s="6" customFormat="1" ht="21.95" customHeight="1" x14ac:dyDescent="0.25">
      <c r="A69" s="31">
        <v>62</v>
      </c>
      <c r="B69" s="55" t="s">
        <v>102</v>
      </c>
      <c r="C69" s="33" t="s">
        <v>31</v>
      </c>
      <c r="D69" s="40">
        <v>2.34</v>
      </c>
      <c r="E69" s="51"/>
      <c r="F69" s="51"/>
      <c r="G69" s="51"/>
      <c r="H69" s="54"/>
      <c r="I69" s="36"/>
      <c r="J69" s="37"/>
      <c r="K69" s="37">
        <f t="shared" si="13"/>
        <v>0.81899999999999995</v>
      </c>
      <c r="L69" s="37">
        <f t="shared" si="14"/>
        <v>3.1589999999999998</v>
      </c>
      <c r="M69" s="38">
        <f t="shared" si="4"/>
        <v>5686200</v>
      </c>
      <c r="N69" s="39">
        <f t="shared" si="5"/>
        <v>0.24569999999999997</v>
      </c>
      <c r="O69" s="38">
        <f t="shared" si="6"/>
        <v>442300</v>
      </c>
      <c r="P69" s="38">
        <f t="shared" si="1"/>
        <v>5243900</v>
      </c>
      <c r="Q69" s="38"/>
    </row>
    <row r="70" spans="1:17" s="63" customFormat="1" ht="21.95" customHeight="1" x14ac:dyDescent="0.25">
      <c r="A70" s="31">
        <v>63</v>
      </c>
      <c r="B70" s="55" t="s">
        <v>103</v>
      </c>
      <c r="C70" s="33" t="s">
        <v>31</v>
      </c>
      <c r="D70" s="56">
        <v>2.34</v>
      </c>
      <c r="E70" s="57"/>
      <c r="F70" s="57"/>
      <c r="G70" s="57"/>
      <c r="H70" s="58"/>
      <c r="I70" s="59"/>
      <c r="J70" s="60"/>
      <c r="K70" s="37">
        <f t="shared" si="13"/>
        <v>0.81899999999999995</v>
      </c>
      <c r="L70" s="61">
        <f t="shared" si="14"/>
        <v>3.1589999999999998</v>
      </c>
      <c r="M70" s="38">
        <f t="shared" si="4"/>
        <v>5686200</v>
      </c>
      <c r="N70" s="39">
        <f t="shared" si="5"/>
        <v>0.24569999999999997</v>
      </c>
      <c r="O70" s="38">
        <f t="shared" si="6"/>
        <v>442300</v>
      </c>
      <c r="P70" s="38">
        <f t="shared" si="1"/>
        <v>5243900</v>
      </c>
      <c r="Q70" s="62"/>
    </row>
    <row r="71" spans="1:17" s="63" customFormat="1" ht="21.95" customHeight="1" x14ac:dyDescent="0.25">
      <c r="A71" s="31">
        <v>64</v>
      </c>
      <c r="B71" s="55" t="s">
        <v>104</v>
      </c>
      <c r="C71" s="33" t="s">
        <v>31</v>
      </c>
      <c r="D71" s="56">
        <v>2.34</v>
      </c>
      <c r="E71" s="57"/>
      <c r="F71" s="57"/>
      <c r="G71" s="57"/>
      <c r="H71" s="58"/>
      <c r="I71" s="59"/>
      <c r="J71" s="60"/>
      <c r="K71" s="37">
        <f t="shared" si="13"/>
        <v>0.81899999999999995</v>
      </c>
      <c r="L71" s="61">
        <f t="shared" si="14"/>
        <v>3.1589999999999998</v>
      </c>
      <c r="M71" s="38">
        <f t="shared" si="4"/>
        <v>5686200</v>
      </c>
      <c r="N71" s="39">
        <f t="shared" si="5"/>
        <v>0.24569999999999997</v>
      </c>
      <c r="O71" s="38">
        <f t="shared" si="6"/>
        <v>442300</v>
      </c>
      <c r="P71" s="38">
        <f t="shared" si="1"/>
        <v>5243900</v>
      </c>
      <c r="Q71" s="62"/>
    </row>
    <row r="72" spans="1:17" s="63" customFormat="1" ht="21.95" customHeight="1" x14ac:dyDescent="0.25">
      <c r="A72" s="31">
        <v>65</v>
      </c>
      <c r="B72" s="55" t="s">
        <v>105</v>
      </c>
      <c r="C72" s="33" t="s">
        <v>31</v>
      </c>
      <c r="D72" s="56">
        <v>2.34</v>
      </c>
      <c r="E72" s="56"/>
      <c r="F72" s="56"/>
      <c r="G72" s="56"/>
      <c r="H72" s="56"/>
      <c r="I72" s="64"/>
      <c r="J72" s="65"/>
      <c r="K72" s="61">
        <f t="shared" si="13"/>
        <v>0.81899999999999995</v>
      </c>
      <c r="L72" s="61">
        <f t="shared" si="14"/>
        <v>3.1589999999999998</v>
      </c>
      <c r="M72" s="38">
        <f t="shared" si="4"/>
        <v>5686200</v>
      </c>
      <c r="N72" s="39">
        <f t="shared" si="5"/>
        <v>0.24569999999999997</v>
      </c>
      <c r="O72" s="38">
        <f t="shared" si="6"/>
        <v>442300</v>
      </c>
      <c r="P72" s="38">
        <f t="shared" ref="P72:P77" si="18">M72-O72</f>
        <v>5243900</v>
      </c>
      <c r="Q72" s="62"/>
    </row>
    <row r="73" spans="1:17" s="63" customFormat="1" ht="21.95" customHeight="1" x14ac:dyDescent="0.25">
      <c r="A73" s="31">
        <v>66</v>
      </c>
      <c r="B73" s="55" t="s">
        <v>106</v>
      </c>
      <c r="C73" s="33" t="s">
        <v>31</v>
      </c>
      <c r="D73" s="56">
        <v>2.34</v>
      </c>
      <c r="E73" s="56"/>
      <c r="F73" s="56"/>
      <c r="G73" s="56"/>
      <c r="H73" s="56"/>
      <c r="I73" s="64"/>
      <c r="J73" s="65"/>
      <c r="K73" s="61">
        <f t="shared" si="13"/>
        <v>0.81899999999999995</v>
      </c>
      <c r="L73" s="61">
        <f t="shared" si="14"/>
        <v>3.1589999999999998</v>
      </c>
      <c r="M73" s="38">
        <f t="shared" ref="M73:M77" si="19">ROUND(L73*1800000,-2)</f>
        <v>5686200</v>
      </c>
      <c r="N73" s="39">
        <f t="shared" ref="N73:N77" si="20">(D73+E73+F73+J73)*10.5%</f>
        <v>0.24569999999999997</v>
      </c>
      <c r="O73" s="38">
        <f t="shared" ref="O73:O77" si="21">ROUND(N73*1800000,-2)</f>
        <v>442300</v>
      </c>
      <c r="P73" s="38">
        <f t="shared" si="18"/>
        <v>5243900</v>
      </c>
      <c r="Q73" s="62"/>
    </row>
    <row r="74" spans="1:17" s="63" customFormat="1" ht="21.95" customHeight="1" x14ac:dyDescent="0.25">
      <c r="A74" s="31">
        <v>67</v>
      </c>
      <c r="B74" s="55" t="s">
        <v>107</v>
      </c>
      <c r="C74" s="33" t="s">
        <v>31</v>
      </c>
      <c r="D74" s="56">
        <v>1.99</v>
      </c>
      <c r="E74" s="56"/>
      <c r="F74" s="56"/>
      <c r="G74" s="56"/>
      <c r="H74" s="56"/>
      <c r="I74" s="64"/>
      <c r="J74" s="65"/>
      <c r="K74" s="61">
        <f t="shared" si="13"/>
        <v>0.69650000000000001</v>
      </c>
      <c r="L74" s="61">
        <f t="shared" si="14"/>
        <v>2.6865000000000001</v>
      </c>
      <c r="M74" s="38">
        <f t="shared" si="19"/>
        <v>4835700</v>
      </c>
      <c r="N74" s="39">
        <f t="shared" si="20"/>
        <v>0.20895</v>
      </c>
      <c r="O74" s="38">
        <f t="shared" si="21"/>
        <v>376100</v>
      </c>
      <c r="P74" s="38">
        <f t="shared" si="18"/>
        <v>4459600</v>
      </c>
      <c r="Q74" s="62"/>
    </row>
    <row r="75" spans="1:17" s="63" customFormat="1" ht="21.95" customHeight="1" x14ac:dyDescent="0.25">
      <c r="A75" s="31">
        <v>68</v>
      </c>
      <c r="B75" s="66" t="s">
        <v>108</v>
      </c>
      <c r="C75" s="33" t="s">
        <v>31</v>
      </c>
      <c r="D75" s="56">
        <v>2.34</v>
      </c>
      <c r="E75" s="56"/>
      <c r="F75" s="56"/>
      <c r="G75" s="56"/>
      <c r="H75" s="56"/>
      <c r="I75" s="64"/>
      <c r="J75" s="65"/>
      <c r="K75" s="61">
        <f t="shared" si="13"/>
        <v>0.81899999999999995</v>
      </c>
      <c r="L75" s="61">
        <f t="shared" si="14"/>
        <v>3.1589999999999998</v>
      </c>
      <c r="M75" s="38">
        <f t="shared" si="19"/>
        <v>5686200</v>
      </c>
      <c r="N75" s="39">
        <f t="shared" si="20"/>
        <v>0.24569999999999997</v>
      </c>
      <c r="O75" s="38">
        <f t="shared" si="21"/>
        <v>442300</v>
      </c>
      <c r="P75" s="38">
        <f t="shared" si="18"/>
        <v>5243900</v>
      </c>
      <c r="Q75" s="62"/>
    </row>
    <row r="76" spans="1:17" s="63" customFormat="1" ht="21.95" customHeight="1" x14ac:dyDescent="0.25">
      <c r="A76" s="31">
        <v>69</v>
      </c>
      <c r="B76" s="66" t="s">
        <v>109</v>
      </c>
      <c r="C76" s="33" t="s">
        <v>31</v>
      </c>
      <c r="D76" s="56">
        <v>2.34</v>
      </c>
      <c r="E76" s="56"/>
      <c r="F76" s="56"/>
      <c r="G76" s="56"/>
      <c r="H76" s="56"/>
      <c r="I76" s="64"/>
      <c r="J76" s="65"/>
      <c r="K76" s="61">
        <f t="shared" si="13"/>
        <v>0.81899999999999995</v>
      </c>
      <c r="L76" s="61">
        <f t="shared" si="14"/>
        <v>3.1589999999999998</v>
      </c>
      <c r="M76" s="38">
        <f t="shared" si="19"/>
        <v>5686200</v>
      </c>
      <c r="N76" s="39">
        <f t="shared" si="20"/>
        <v>0.24569999999999997</v>
      </c>
      <c r="O76" s="38">
        <f t="shared" si="21"/>
        <v>442300</v>
      </c>
      <c r="P76" s="38">
        <f t="shared" si="18"/>
        <v>5243900</v>
      </c>
      <c r="Q76" s="62"/>
    </row>
    <row r="77" spans="1:17" s="63" customFormat="1" ht="21.95" customHeight="1" x14ac:dyDescent="0.25">
      <c r="A77" s="67">
        <v>70</v>
      </c>
      <c r="B77" s="68" t="s">
        <v>110</v>
      </c>
      <c r="C77" s="69" t="s">
        <v>31</v>
      </c>
      <c r="D77" s="70">
        <v>2.34</v>
      </c>
      <c r="E77" s="70"/>
      <c r="F77" s="70"/>
      <c r="G77" s="70">
        <v>0.33</v>
      </c>
      <c r="H77" s="70"/>
      <c r="I77" s="71">
        <v>0.09</v>
      </c>
      <c r="J77" s="72">
        <f t="shared" ref="J77" si="22">I77*(D77+E77+F77)</f>
        <v>0.21059999999999998</v>
      </c>
      <c r="K77" s="72">
        <f t="shared" si="13"/>
        <v>0.81899999999999995</v>
      </c>
      <c r="L77" s="72">
        <f>D77+E77+F77+H77+J77+K77+G77</f>
        <v>3.6995999999999998</v>
      </c>
      <c r="M77" s="73">
        <f t="shared" si="19"/>
        <v>6659300</v>
      </c>
      <c r="N77" s="74">
        <f t="shared" si="20"/>
        <v>0.26781299999999997</v>
      </c>
      <c r="O77" s="73">
        <f t="shared" si="21"/>
        <v>482100</v>
      </c>
      <c r="P77" s="73">
        <f t="shared" si="18"/>
        <v>6177200</v>
      </c>
      <c r="Q77" s="75"/>
    </row>
    <row r="78" spans="1:17" s="63" customFormat="1" ht="21.95" customHeight="1" x14ac:dyDescent="0.25">
      <c r="A78" s="76"/>
      <c r="B78" s="77" t="s">
        <v>111</v>
      </c>
      <c r="C78" s="78"/>
      <c r="D78" s="79">
        <f>SUM(D8:D77)</f>
        <v>229.94999999999996</v>
      </c>
      <c r="E78" s="80">
        <f t="shared" ref="E78:L78" si="23">SUM(E8:E77)</f>
        <v>1.8800000000000001</v>
      </c>
      <c r="F78" s="80">
        <f t="shared" si="23"/>
        <v>3.6</v>
      </c>
      <c r="G78" s="80">
        <f>SUM(G8:G77)</f>
        <v>0.33</v>
      </c>
      <c r="H78" s="80">
        <f t="shared" si="23"/>
        <v>0.5</v>
      </c>
      <c r="I78" s="80"/>
      <c r="J78" s="80">
        <f t="shared" si="23"/>
        <v>32.760999999999996</v>
      </c>
      <c r="K78" s="80">
        <f t="shared" si="23"/>
        <v>79.296000000000006</v>
      </c>
      <c r="L78" s="80">
        <f t="shared" si="23"/>
        <v>348.31699999999972</v>
      </c>
      <c r="M78" s="81">
        <f>SUM(M8:M77)</f>
        <v>626970800</v>
      </c>
      <c r="N78" s="80">
        <f>SUM(N8:N77)</f>
        <v>28.160055</v>
      </c>
      <c r="O78" s="81">
        <f>SUM(O8:O77)</f>
        <v>50688200</v>
      </c>
      <c r="P78" s="81">
        <f>SUM(P8:P77)</f>
        <v>576282600</v>
      </c>
      <c r="Q78" s="81"/>
    </row>
    <row r="79" spans="1:17" s="6" customFormat="1" ht="21.95" customHeight="1" x14ac:dyDescent="0.25">
      <c r="A79" s="82" t="s">
        <v>112</v>
      </c>
      <c r="B79" s="83" t="s">
        <v>113</v>
      </c>
      <c r="C79" s="84"/>
      <c r="D79" s="85"/>
      <c r="E79" s="85"/>
      <c r="F79" s="85"/>
      <c r="G79" s="85"/>
      <c r="H79" s="86"/>
      <c r="I79" s="86"/>
      <c r="J79" s="87"/>
      <c r="K79" s="87"/>
      <c r="L79" s="87"/>
      <c r="M79" s="88"/>
      <c r="N79" s="88"/>
      <c r="O79" s="88"/>
      <c r="P79" s="88"/>
      <c r="Q79" s="89"/>
    </row>
    <row r="80" spans="1:17" s="6" customFormat="1" ht="21.95" customHeight="1" x14ac:dyDescent="0.25">
      <c r="A80" s="90">
        <v>1</v>
      </c>
      <c r="B80" s="91" t="s">
        <v>114</v>
      </c>
      <c r="C80" s="23" t="s">
        <v>31</v>
      </c>
      <c r="D80" s="92"/>
      <c r="E80" s="92"/>
      <c r="F80" s="92"/>
      <c r="G80" s="92"/>
      <c r="H80" s="92"/>
      <c r="I80" s="93"/>
      <c r="J80" s="94"/>
      <c r="K80" s="92"/>
      <c r="L80" s="92"/>
      <c r="M80" s="95">
        <v>5400000</v>
      </c>
      <c r="N80" s="92"/>
      <c r="O80" s="95">
        <f>ROUND(M80*10.5%,-2)</f>
        <v>567000</v>
      </c>
      <c r="P80" s="95">
        <f>M80-O80</f>
        <v>4833000</v>
      </c>
      <c r="Q80" s="95"/>
    </row>
    <row r="81" spans="1:17" s="6" customFormat="1" ht="21.95" customHeight="1" x14ac:dyDescent="0.25">
      <c r="A81" s="96">
        <v>2</v>
      </c>
      <c r="B81" s="66" t="s">
        <v>115</v>
      </c>
      <c r="C81" s="33" t="s">
        <v>31</v>
      </c>
      <c r="D81" s="56"/>
      <c r="E81" s="56"/>
      <c r="F81" s="56"/>
      <c r="G81" s="56"/>
      <c r="H81" s="56"/>
      <c r="I81" s="64"/>
      <c r="J81" s="97"/>
      <c r="K81" s="56"/>
      <c r="L81" s="56"/>
      <c r="M81" s="98">
        <v>5400000</v>
      </c>
      <c r="N81" s="56"/>
      <c r="O81" s="98">
        <f>ROUND(M81*10.5%,-2)</f>
        <v>567000</v>
      </c>
      <c r="P81" s="98">
        <f t="shared" ref="P81:P84" si="24">M81-O81</f>
        <v>4833000</v>
      </c>
      <c r="Q81" s="98"/>
    </row>
    <row r="82" spans="1:17" s="6" customFormat="1" ht="21.95" customHeight="1" x14ac:dyDescent="0.25">
      <c r="A82" s="96">
        <v>3</v>
      </c>
      <c r="B82" s="66" t="s">
        <v>116</v>
      </c>
      <c r="C82" s="33" t="s">
        <v>31</v>
      </c>
      <c r="D82" s="56"/>
      <c r="E82" s="56"/>
      <c r="F82" s="56"/>
      <c r="G82" s="56"/>
      <c r="H82" s="56"/>
      <c r="I82" s="64"/>
      <c r="J82" s="97"/>
      <c r="K82" s="56"/>
      <c r="L82" s="56"/>
      <c r="M82" s="98">
        <v>5400000</v>
      </c>
      <c r="N82" s="56"/>
      <c r="O82" s="98">
        <f>ROUND(M82*10.5%,-2)</f>
        <v>567000</v>
      </c>
      <c r="P82" s="98">
        <f t="shared" si="24"/>
        <v>4833000</v>
      </c>
      <c r="Q82" s="98"/>
    </row>
    <row r="83" spans="1:17" s="6" customFormat="1" ht="21.95" customHeight="1" x14ac:dyDescent="0.25">
      <c r="A83" s="96">
        <v>4</v>
      </c>
      <c r="B83" s="66" t="s">
        <v>117</v>
      </c>
      <c r="C83" s="33" t="s">
        <v>31</v>
      </c>
      <c r="D83" s="56"/>
      <c r="E83" s="56"/>
      <c r="F83" s="56"/>
      <c r="G83" s="56"/>
      <c r="H83" s="56"/>
      <c r="I83" s="64"/>
      <c r="J83" s="97"/>
      <c r="K83" s="56"/>
      <c r="L83" s="56"/>
      <c r="M83" s="98">
        <v>5400000</v>
      </c>
      <c r="N83" s="56"/>
      <c r="O83" s="98">
        <f>ROUND(M83*10.5%,-2)</f>
        <v>567000</v>
      </c>
      <c r="P83" s="98">
        <f t="shared" si="24"/>
        <v>4833000</v>
      </c>
      <c r="Q83" s="98"/>
    </row>
    <row r="84" spans="1:17" s="6" customFormat="1" ht="21.95" customHeight="1" x14ac:dyDescent="0.25">
      <c r="A84" s="99">
        <v>5</v>
      </c>
      <c r="B84" s="68" t="s">
        <v>118</v>
      </c>
      <c r="C84" s="69" t="s">
        <v>31</v>
      </c>
      <c r="D84" s="70"/>
      <c r="E84" s="70"/>
      <c r="F84" s="70"/>
      <c r="G84" s="70"/>
      <c r="H84" s="70"/>
      <c r="I84" s="100"/>
      <c r="J84" s="101"/>
      <c r="K84" s="70"/>
      <c r="L84" s="70"/>
      <c r="M84" s="102">
        <v>5400000</v>
      </c>
      <c r="N84" s="70"/>
      <c r="O84" s="102">
        <f>ROUND(M84*10.5%,-2)</f>
        <v>567000</v>
      </c>
      <c r="P84" s="102">
        <f t="shared" si="24"/>
        <v>4833000</v>
      </c>
      <c r="Q84" s="102"/>
    </row>
    <row r="85" spans="1:17" s="111" customFormat="1" ht="21.95" customHeight="1" x14ac:dyDescent="0.25">
      <c r="A85" s="103"/>
      <c r="B85" s="104" t="s">
        <v>119</v>
      </c>
      <c r="C85" s="105"/>
      <c r="D85" s="106"/>
      <c r="E85" s="106"/>
      <c r="F85" s="106"/>
      <c r="G85" s="106"/>
      <c r="H85" s="107"/>
      <c r="I85" s="107"/>
      <c r="J85" s="108"/>
      <c r="K85" s="108"/>
      <c r="L85" s="108"/>
      <c r="M85" s="109">
        <f>SUM(M80:M84)</f>
        <v>27000000</v>
      </c>
      <c r="N85" s="109">
        <f t="shared" ref="N85:P85" si="25">SUM(N80:N84)</f>
        <v>0</v>
      </c>
      <c r="O85" s="109">
        <f t="shared" si="25"/>
        <v>2835000</v>
      </c>
      <c r="P85" s="109">
        <f t="shared" si="25"/>
        <v>24165000</v>
      </c>
      <c r="Q85" s="110"/>
    </row>
    <row r="86" spans="1:17" s="111" customFormat="1" ht="21.95" customHeight="1" x14ac:dyDescent="0.25">
      <c r="A86" s="112"/>
      <c r="B86" s="113" t="s">
        <v>120</v>
      </c>
      <c r="C86" s="17"/>
      <c r="D86" s="85">
        <f>D78</f>
        <v>229.94999999999996</v>
      </c>
      <c r="E86" s="85">
        <f t="shared" ref="E86:H86" si="26">E78</f>
        <v>1.8800000000000001</v>
      </c>
      <c r="F86" s="85">
        <f t="shared" si="26"/>
        <v>3.6</v>
      </c>
      <c r="G86" s="85"/>
      <c r="H86" s="86">
        <f t="shared" si="26"/>
        <v>0.5</v>
      </c>
      <c r="I86" s="85"/>
      <c r="J86" s="87">
        <f t="shared" ref="J86:L86" si="27">J78</f>
        <v>32.760999999999996</v>
      </c>
      <c r="K86" s="87">
        <f t="shared" si="27"/>
        <v>79.296000000000006</v>
      </c>
      <c r="L86" s="87">
        <f t="shared" si="27"/>
        <v>348.31699999999972</v>
      </c>
      <c r="M86" s="89">
        <f>M78+M85</f>
        <v>653970800</v>
      </c>
      <c r="N86" s="87">
        <f>N78</f>
        <v>28.160055</v>
      </c>
      <c r="O86" s="89">
        <f>O78+O85</f>
        <v>53523200</v>
      </c>
      <c r="P86" s="89">
        <f>P78+P85</f>
        <v>600447600</v>
      </c>
      <c r="Q86" s="89"/>
    </row>
    <row r="87" spans="1:17" s="6" customFormat="1" ht="21.95" customHeight="1" x14ac:dyDescent="0.25">
      <c r="A87" s="114" t="s">
        <v>121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6" customFormat="1" ht="21.95" customHeight="1" x14ac:dyDescent="0.25">
      <c r="A88" s="115"/>
      <c r="B88" s="116"/>
      <c r="C88" s="117"/>
      <c r="D88" s="118"/>
      <c r="E88" s="119"/>
      <c r="F88" s="120"/>
      <c r="G88" s="120"/>
      <c r="H88" s="121"/>
      <c r="I88" s="121"/>
      <c r="J88" s="122"/>
      <c r="K88" s="122"/>
      <c r="L88" s="123" t="s">
        <v>122</v>
      </c>
      <c r="M88" s="123"/>
      <c r="N88" s="123"/>
      <c r="O88" s="123"/>
      <c r="P88" s="123"/>
      <c r="Q88" s="123"/>
    </row>
    <row r="89" spans="1:17" s="6" customFormat="1" ht="21.95" customHeight="1" x14ac:dyDescent="0.25">
      <c r="A89" s="124" t="s">
        <v>123</v>
      </c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5" t="s">
        <v>24</v>
      </c>
      <c r="M89" s="125"/>
      <c r="N89" s="125"/>
      <c r="O89" s="125"/>
      <c r="P89" s="125"/>
      <c r="Q89" s="125"/>
    </row>
    <row r="90" spans="1:17" s="6" customFormat="1" ht="21.95" customHeight="1" x14ac:dyDescent="0.25">
      <c r="A90" s="126"/>
      <c r="B90" s="127"/>
      <c r="C90" s="126"/>
      <c r="D90" s="126"/>
      <c r="E90" s="126"/>
      <c r="F90" s="126"/>
      <c r="G90" s="126"/>
      <c r="H90" s="126"/>
      <c r="I90" s="126"/>
      <c r="J90" s="128"/>
      <c r="K90" s="126"/>
      <c r="L90" s="126"/>
      <c r="M90" s="126"/>
      <c r="N90" s="126"/>
      <c r="O90" s="126"/>
      <c r="P90" s="126"/>
      <c r="Q90" s="126"/>
    </row>
    <row r="91" spans="1:17" s="6" customFormat="1" ht="21.95" customHeight="1" x14ac:dyDescent="0.25">
      <c r="A91" s="126"/>
      <c r="B91" s="127"/>
      <c r="C91" s="126"/>
      <c r="D91" s="126"/>
      <c r="E91" s="126"/>
      <c r="F91" s="126"/>
      <c r="G91" s="126"/>
      <c r="H91" s="126"/>
      <c r="I91" s="126"/>
      <c r="J91" s="128"/>
      <c r="K91" s="126"/>
      <c r="L91" s="126"/>
      <c r="M91" s="126"/>
      <c r="N91" s="126"/>
      <c r="O91" s="126"/>
      <c r="P91" s="126"/>
      <c r="Q91" s="126"/>
    </row>
    <row r="92" spans="1:17" s="6" customFormat="1" ht="21.95" customHeight="1" x14ac:dyDescent="0.25">
      <c r="A92" s="126"/>
      <c r="B92" s="127"/>
      <c r="C92" s="126"/>
      <c r="D92" s="126"/>
      <c r="E92" s="126"/>
      <c r="F92" s="126"/>
      <c r="G92" s="126"/>
      <c r="H92" s="126"/>
      <c r="I92" s="126"/>
      <c r="J92" s="128"/>
      <c r="K92" s="126"/>
      <c r="L92" s="126"/>
      <c r="M92" s="126"/>
      <c r="N92" s="126"/>
      <c r="O92" s="126"/>
      <c r="P92" s="126"/>
      <c r="Q92" s="126"/>
    </row>
    <row r="93" spans="1:17" s="6" customFormat="1" ht="21.95" customHeight="1" x14ac:dyDescent="0.25">
      <c r="A93" s="7" t="s">
        <v>28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129" t="s">
        <v>23</v>
      </c>
      <c r="M93" s="129"/>
      <c r="N93" s="129"/>
      <c r="O93" s="129"/>
      <c r="P93" s="129"/>
      <c r="Q93" s="129"/>
    </row>
    <row r="94" spans="1:17" s="63" customFormat="1" ht="21.95" customHeight="1" x14ac:dyDescent="0.25">
      <c r="A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</row>
  </sheetData>
  <mergeCells count="28">
    <mergeCell ref="A93:K93"/>
    <mergeCell ref="L93:Q93"/>
    <mergeCell ref="O5:O6"/>
    <mergeCell ref="A87:Q87"/>
    <mergeCell ref="J88:K88"/>
    <mergeCell ref="L88:Q88"/>
    <mergeCell ref="A89:K89"/>
    <mergeCell ref="L89:Q89"/>
    <mergeCell ref="Q4:Q6"/>
    <mergeCell ref="D5:D6"/>
    <mergeCell ref="E5:E6"/>
    <mergeCell ref="F5:F6"/>
    <mergeCell ref="G5:G6"/>
    <mergeCell ref="H5:H6"/>
    <mergeCell ref="I5:J5"/>
    <mergeCell ref="K5:K6"/>
    <mergeCell ref="L5:L6"/>
    <mergeCell ref="N5:N6"/>
    <mergeCell ref="A1:D1"/>
    <mergeCell ref="A2:D2"/>
    <mergeCell ref="A3:Q3"/>
    <mergeCell ref="A4:A6"/>
    <mergeCell ref="B4:B6"/>
    <mergeCell ref="C4:C6"/>
    <mergeCell ref="D4:L4"/>
    <mergeCell ref="M4:M6"/>
    <mergeCell ref="N4:O4"/>
    <mergeCell ref="P4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2024-11-25T08:38:55Z</dcterms:created>
  <dcterms:modified xsi:type="dcterms:W3CDTF">2024-11-25T08:39:55Z</dcterms:modified>
</cp:coreProperties>
</file>