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1640" windowHeight="5970" firstSheet="2" activeTab="2"/>
  </bookViews>
  <sheets>
    <sheet name="XL4Poppy" sheetId="1" state="hidden" r:id="rId1"/>
    <sheet name="SGV" sheetId="2" state="veryHidden" r:id="rId2"/>
    <sheet name="Sheet1" sheetId="3" r:id="rId3"/>
  </sheets>
  <externalReferences>
    <externalReference r:id="rId6"/>
    <externalReference r:id="rId7"/>
    <externalReference r:id="rId8"/>
    <externalReference r:id="rId9"/>
  </externalReferences>
  <definedNames>
    <definedName name="_Builtin0">'XL4Poppy'!$C$4</definedName>
    <definedName name="_Builtin0">'XL4Poppy'!$C$4</definedName>
    <definedName name="blu">#REF!</definedName>
    <definedName name="Bust">'XL4Poppy'!$C$31</definedName>
    <definedName name="cb">#REF!</definedName>
    <definedName name="cc">#REF!</definedName>
    <definedName name="co">#REF!</definedName>
    <definedName name="cob">#REF!</definedName>
    <definedName name="coc">#REF!</definedName>
    <definedName name="cod">#REF!</definedName>
    <definedName name="col">#REF!</definedName>
    <definedName name="con">#REF!</definedName>
    <definedName name="Continue">'XL4Poppy'!$C$9</definedName>
    <definedName name="coquan">#REF!</definedName>
    <definedName name="dh">#REF!</definedName>
    <definedName name="DM_MaTruong" localSheetId="0">'[2]DanhMuc'!#REF!</definedName>
    <definedName name="DM_MaTruong">'[1]DanhMuc'!#REF!</definedName>
    <definedName name="Document_array" localSheetId="0">{"Book1","qttc2007.xls"}</definedName>
    <definedName name="Documents_array">'XL4Poppy'!$B$1:$B$16</definedName>
    <definedName name="dt">#REF!</definedName>
    <definedName name="Hello">'XL4Poppy'!$A$15</definedName>
    <definedName name="khtn" localSheetId="0">#REF!</definedName>
    <definedName name="khtn">#REF!</definedName>
    <definedName name="KQ_Truong">#REF!</definedName>
    <definedName name="MakeIt">'XL4Poppy'!$A$26</definedName>
    <definedName name="Morning">'XL4Poppy'!$C$39</definedName>
    <definedName name="Poppy">'XL4Poppy'!$C$27</definedName>
    <definedName name="_xlnm.Print_Area">#N/A</definedName>
    <definedName name="_xlnm.Print_Titles" localSheetId="2">'Sheet1'!$6:$6</definedName>
    <definedName name="_xlnm.Print_Titles">#N/A</definedName>
    <definedName name="vdh">#REF!</definedName>
    <definedName name="vl">#REF!</definedName>
    <definedName name="vlb">#REF!</definedName>
    <definedName name="vlc">#REF!</definedName>
    <definedName name="vld">#REF!</definedName>
    <definedName name="vlu">#REF!</definedName>
    <definedName name="vs">#REF!</definedName>
    <definedName name="vvs">#REF!</definedName>
    <definedName name="vxl">#REF!</definedName>
    <definedName name="vxn">#REF!</definedName>
    <definedName name="xl">#REF!</definedName>
    <definedName name="xn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<sst xmlns="http://schemas.openxmlformats.org/spreadsheetml/2006/main" count="186" uniqueCount="124">
  <si>
    <t>Chi phúc lợi tập thể</t>
  </si>
  <si>
    <t>STT</t>
  </si>
  <si>
    <t>A</t>
  </si>
  <si>
    <t>I</t>
  </si>
  <si>
    <t>II</t>
  </si>
  <si>
    <t>B</t>
  </si>
  <si>
    <t>Kinh phí nhiệm vụ không thường xuyên sau 30/9  ( mã nguồn 15)</t>
  </si>
  <si>
    <t>Chi thực hiện nhiệm vụ giáo dục không kể chi lương  và các khoản theo lương ( đã trừ 10% tiết kiệm chi đầu năm)</t>
  </si>
  <si>
    <t>THU KHÁC TẠI ĐƠN VỊ</t>
  </si>
  <si>
    <t>B.1</t>
  </si>
  <si>
    <t>Quản lý học sinh ngoài giờ hành chính</t>
  </si>
  <si>
    <t>Chi Quản lý ban giám hiệu, quản lý quỹ, phục vụ, bảo vệ</t>
  </si>
  <si>
    <t>Chi giáo viên giảng dạy trực tiếp, quản lý lớp chủ nhiệm</t>
  </si>
  <si>
    <t>Tổng thu.</t>
  </si>
  <si>
    <t>3.1</t>
  </si>
  <si>
    <t>3.2</t>
  </si>
  <si>
    <t>3.3</t>
  </si>
  <si>
    <t>3.4</t>
  </si>
  <si>
    <t>B.2</t>
  </si>
  <si>
    <t>Hỗ trợ trông coi xe học sinh</t>
  </si>
  <si>
    <t>Chi quản lý ban giám hiệu, quản lý quỹ</t>
  </si>
  <si>
    <t>Chi hỗ trợ bảo vệ trông coi xe</t>
  </si>
  <si>
    <t>B.3</t>
  </si>
  <si>
    <t>B.4</t>
  </si>
  <si>
    <t>Đồng phục học sinh</t>
  </si>
  <si>
    <t>Chi quản lý ban giám, quản lý quỹ, bảo vệ, quản lý lớp chủ nhiệm</t>
  </si>
  <si>
    <t>Chi giáo viên trực tiếp chăm trẻ</t>
  </si>
  <si>
    <t>Chi nộp thuế Nhà nước</t>
  </si>
  <si>
    <t>Tiền ăn bán trú</t>
  </si>
  <si>
    <t>Học tiếng anh yếu tố người nước ngoài</t>
  </si>
  <si>
    <t>Kỹ năng sống</t>
  </si>
  <si>
    <t>Chi nộp thuế Nhà Nước</t>
  </si>
  <si>
    <t>Chi trả học phí cho công ty</t>
  </si>
  <si>
    <t>Thu ngân sách cấp</t>
  </si>
  <si>
    <t xml:space="preserve"> Tổng chi ngân sách </t>
  </si>
  <si>
    <t>Kinh phí nhiệm vụ không thường xuyên ( mã nguồn 12)</t>
  </si>
  <si>
    <t>B.5</t>
  </si>
  <si>
    <t>B.6</t>
  </si>
  <si>
    <t>B.8</t>
  </si>
  <si>
    <t>B.9</t>
  </si>
  <si>
    <t>B.10</t>
  </si>
  <si>
    <t>B.11</t>
  </si>
  <si>
    <t>B.12</t>
  </si>
  <si>
    <t>Bùi Thị Thuỷ</t>
  </si>
  <si>
    <t>TRƯỜNG TIỂU HỌC ĐOÀN LẬP</t>
  </si>
  <si>
    <t>Cở sở vật chất bán trú</t>
  </si>
  <si>
    <t>KẾ TOÁN</t>
  </si>
  <si>
    <t>Hỗ  trợ cơ sở vật chất học 2 buổi/ ngày</t>
  </si>
  <si>
    <t>Hỗ trợ tiền điện thắp sáng phục vụ học 2 buổi/ ngày</t>
  </si>
  <si>
    <t>Bùi Thị Thanh Huyền</t>
  </si>
  <si>
    <t xml:space="preserve">      HIỆU TRƯỞNG             </t>
  </si>
  <si>
    <t>Nguồn ngân sách năm 2023</t>
  </si>
  <si>
    <t>Đơn vị tính: đồng</t>
  </si>
  <si>
    <t>Kinh phí nhiệm vụ không thường xuyên ( nguồn 12,15)</t>
  </si>
  <si>
    <t>Kinh phí nhiệm vụ thường xuyên ( nguồn 13,14)</t>
  </si>
  <si>
    <t>Chi mua báo, tạp chí thư viện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</si>
  <si>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</si>
  <si>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</si>
  <si>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</si>
  <si>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</si>
  <si>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</si>
  <si>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</si>
  <si>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</si>
  <si>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</si>
  <si>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</si>
  <si>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</si>
  <si>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</si>
  <si>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</si>
  <si>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</si>
  <si>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</si>
  <si>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</si>
  <si>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</si>
  <si>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</si>
  <si>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Kinh phí thực hiện chế độ tự chủ, tự chịu trách nhiệm ( nguồn 14)</t>
  </si>
  <si>
    <t>Chi hỗ trợ cơ sở vật chất nhà xe</t>
  </si>
  <si>
    <t>B.7</t>
  </si>
  <si>
    <t xml:space="preserve">Tiền khác </t>
  </si>
  <si>
    <t xml:space="preserve">Chi hỗ trợ cơ sở vật chất </t>
  </si>
  <si>
    <t>Hỗ trợ tiền nước sạch phục vụ học tập</t>
  </si>
  <si>
    <t>Chi trả nhà may cung cấp đồng phục học sinh</t>
  </si>
  <si>
    <t>Chi hoàn trả học sinh do chuyển tiền học lỗi hệ thống nộp thừa tiền qua Misa thu tiền ngân hàng</t>
  </si>
  <si>
    <t>Chi quản lý ban giám hiệu, quản lý quỹ, quản lý lớp chủ nhiệm</t>
  </si>
  <si>
    <t>Chi trả học phí cho công ty liên kết</t>
  </si>
  <si>
    <t>Chi  hỗ trợ mua thiết vị dạy học, sửa chữa cơ sở vật chất phục vụ học tập, giảng dạy</t>
  </si>
  <si>
    <t>Kinh phí thực hiện chế độ tự chủ, tự chịu trách nhiệm ( nguồn 13)</t>
  </si>
  <si>
    <t>Chi lương, phụ cấp, các khoản có tính chất lương ( bảo hiểm xã hội, bảo hiểm y tế, bảo hiểm thất nghiệp, kinh phí công đoàn)</t>
  </si>
  <si>
    <t>Chi văn phòng phẩm</t>
  </si>
  <si>
    <t>Chi mua sắm công cụ, dụng cụ văn phòng</t>
  </si>
  <si>
    <t>Chi khoán văn phòng phẩm</t>
  </si>
  <si>
    <t>Chi vật tư văn phòng khác</t>
  </si>
  <si>
    <t>Chi nộp Thuế Nhà nước</t>
  </si>
  <si>
    <t>Chăm sóc học sinh bán trú</t>
  </si>
  <si>
    <t>Chi hỗ trợ cơ sở vật chất</t>
  </si>
  <si>
    <t>Lãi ngân hàng, kho bạc</t>
  </si>
  <si>
    <t>Tiền bảo đảm thực hiện hợp đồng thi công xây dựng số 03/2023/HĐXD-THĐL ngày 12/9/2023 công trình sửa chữa Nhà lớp học và phụ trợ trường tiểu học Đoàn Lập</t>
  </si>
  <si>
    <t>Khen thưởng</t>
  </si>
  <si>
    <t>SỐ TIỀN</t>
  </si>
  <si>
    <t>NỘI DUNG</t>
  </si>
  <si>
    <t>Chi nộp Thuế nhà nước</t>
  </si>
  <si>
    <t>Chi  mua suất ăn cho học sinh từ công ty cung cấp thực phẩm</t>
  </si>
  <si>
    <t>Chi phí quản lý tài khoản ngân hàng, phí chuyển tiền qua Ngân hàng, Kho bạc</t>
  </si>
  <si>
    <t>BÁO CÁO KẾT QUẢ HOẠT ĐỘNG TÀI CHÍNH
 QUÝ I NĂM 2024</t>
  </si>
  <si>
    <t xml:space="preserve"> ( Ngân sách và các khoản thu khác tại đơn vị  Quý I năm 2024)</t>
  </si>
  <si>
    <t>Thực hiện nhiệm vụ giáo dục không kể chi lương  và các khoản theo lương (đã trừ 10% tiết kiệm chi đầu năm)</t>
  </si>
  <si>
    <t>Chi mua hàng hóa, vật tư phục vụ nghiệp vụ chuyên môn</t>
  </si>
  <si>
    <t>Chi khác phục vụ nghiệp vụ chuyên môn</t>
  </si>
  <si>
    <t>Chi các khoản phí và lệ phí</t>
  </si>
  <si>
    <t>Chi các khoản khác</t>
  </si>
  <si>
    <t>Chi tiền lương của Bảo vệ lao động hợp đồng theo Nghị định 111/2022</t>
  </si>
  <si>
    <t>Chi thuê bao Cước phí Internet, thuê đường truyền mạng</t>
  </si>
  <si>
    <t>Chi khoán công tác phí</t>
  </si>
  <si>
    <t>Chi sửa chữa duy tu các thiết bị công nghệ thông tin</t>
  </si>
  <si>
    <t>Chi sửa chữa duy tu tài sản và thiết bị văn phòng</t>
  </si>
  <si>
    <t>Chi sửa chữa duy tu các tài sản và công trình hạ tầng cơ sở khác</t>
  </si>
  <si>
    <t xml:space="preserve"> Tồn  năm 2023 chuyển sang</t>
  </si>
  <si>
    <t xml:space="preserve"> Tồn đến 31/3/2024</t>
  </si>
  <si>
    <t xml:space="preserve"> Tồn năm 2023 chuyển sang</t>
  </si>
  <si>
    <t xml:space="preserve">Chi hỗ trợ trợ tin nhắn Quý IV năm 2024 từ công ty </t>
  </si>
  <si>
    <t xml:space="preserve">          </t>
  </si>
  <si>
    <t>Đoàn Lập, ngày 31 tháng 03 năm 2024</t>
  </si>
  <si>
    <t xml:space="preserve">           UBND HUYỆN TIÊN LÃNG</t>
  </si>
  <si>
    <t>Chi thuê lao động dọn vệ sinh sân trường, khu hiệu bộ, nhà vệ sinh</t>
  </si>
  <si>
    <t>Chi  mua đồ dùng, vật tư bán trú phục vụ bán trú</t>
  </si>
  <si>
    <t>Tổng chi.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</si>
</sst>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_-* #,##0_-;\-* #,##0_-;_-* &quot;-&quot;_-;_-@_-"/>
    <numFmt numFmtId="171" formatCode="&quot;R&quot;\ #,##0;[Red]&quot;R&quot;\ \-#,##0"/>
    <numFmt numFmtId="172" formatCode="#,##0.0000000"/>
    <numFmt numFmtId="173" formatCode="#,##0\ &quot;$&quot;_);[Red]\(#,##0\ &quot;$&quot;\)"/>
    <numFmt numFmtId="174" formatCode="&quot;\&quot;#,##0;[Red]&quot;\&quot;\-#,##0"/>
    <numFmt numFmtId="175" formatCode="&quot;\&quot;#,##0.00;[Red]&quot;\&quot;\-#,##0.00"/>
    <numFmt numFmtId="176" formatCode="0.000%"/>
    <numFmt numFmtId="177" formatCode="#,##0\ &quot;DM&quot;;\-#,##0\ &quot;DM&quot;"/>
    <numFmt numFmtId="178" formatCode="#\ ###\ ###\ \ ###\ ###"/>
    <numFmt numFmtId="179" formatCode="#&quot; &quot;###&quot; &quot;###"/>
  </numFmts>
  <fonts count="77">
    <font>
      <sz val="12"/>
      <name val=".vntime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sz val="12"/>
      <name val=".VnTime"/>
      <family val="1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.VnTime"/>
      <family val="2"/>
    </font>
    <font>
      <sz val="12"/>
      <name val="VNTime"/>
      <family val="2"/>
    </font>
    <font>
      <b/>
      <sz val="13"/>
      <name val=".VnTimeH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.VnTime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.VnTime"/>
      <family val="2"/>
    </font>
    <font>
      <b/>
      <i/>
      <sz val="13"/>
      <name val=".VnTime"/>
      <family val="2"/>
    </font>
    <font>
      <i/>
      <sz val="13"/>
      <name val=".VnTime"/>
      <family val="2"/>
    </font>
    <font>
      <b/>
      <sz val="13"/>
      <name val=".VnTime"/>
      <family val="2"/>
    </font>
    <font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sz val="12"/>
      <color indexed="8"/>
      <name val=".vntime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.VnTime"/>
      <family val="2"/>
    </font>
    <font>
      <b/>
      <i/>
      <sz val="13"/>
      <color indexed="8"/>
      <name val=".VnTime"/>
      <family val="2"/>
    </font>
    <font>
      <b/>
      <sz val="13"/>
      <color indexed="8"/>
      <name val=".VnTime"/>
      <family val="2"/>
    </font>
    <font>
      <i/>
      <sz val="13"/>
      <color indexed="8"/>
      <name val=".VnTime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sz val="14"/>
      <color rgb="FFFF0000"/>
      <name val="Times New Roman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.vntime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.VnTime"/>
      <family val="2"/>
    </font>
    <font>
      <b/>
      <i/>
      <sz val="13"/>
      <color theme="1"/>
      <name val=".VnTime"/>
      <family val="2"/>
    </font>
    <font>
      <b/>
      <sz val="13"/>
      <color theme="1"/>
      <name val=".VnTime"/>
      <family val="2"/>
    </font>
    <font>
      <i/>
      <sz val="13"/>
      <color theme="1"/>
      <name val=".VnTime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30" borderId="1" applyNumberFormat="0" applyAlignment="0" applyProtection="0"/>
    <xf numFmtId="0" fontId="12" fillId="0" borderId="0">
      <alignment/>
      <protection/>
    </xf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>
      <alignment/>
      <protection/>
    </xf>
    <xf numFmtId="0" fontId="7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1" fontId="13" fillId="0" borderId="0">
      <alignment horizontal="center"/>
      <protection/>
    </xf>
    <xf numFmtId="0" fontId="65" fillId="0" borderId="0" applyNumberFormat="0" applyFill="0" applyBorder="0" applyAlignment="0" applyProtection="0"/>
    <xf numFmtId="0" fontId="6" fillId="0" borderId="9" applyNumberFormat="0" applyFont="0" applyFill="0" applyAlignment="0" applyProtection="0"/>
    <xf numFmtId="0" fontId="66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5" fillId="0" borderId="0">
      <alignment/>
      <protection/>
    </xf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>
      <alignment/>
      <protection/>
    </xf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0" fontId="67" fillId="33" borderId="1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/>
    </xf>
    <xf numFmtId="0" fontId="68" fillId="33" borderId="0" xfId="0" applyFont="1" applyFill="1" applyAlignment="1">
      <alignment horizontal="left"/>
    </xf>
    <xf numFmtId="3" fontId="53" fillId="33" borderId="0" xfId="0" applyNumberFormat="1" applyFont="1" applyFill="1" applyAlignment="1">
      <alignment horizontal="right"/>
    </xf>
    <xf numFmtId="0" fontId="69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 wrapText="1"/>
    </xf>
    <xf numFmtId="0" fontId="68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0" fontId="72" fillId="33" borderId="0" xfId="0" applyFont="1" applyFill="1" applyAlignment="1">
      <alignment/>
    </xf>
    <xf numFmtId="0" fontId="71" fillId="33" borderId="10" xfId="0" applyFont="1" applyFill="1" applyBorder="1" applyAlignment="1">
      <alignment horizontal="center" vertical="center"/>
    </xf>
    <xf numFmtId="3" fontId="71" fillId="33" borderId="10" xfId="0" applyNumberFormat="1" applyFont="1" applyFill="1" applyBorder="1" applyAlignment="1">
      <alignment horizontal="right" vertical="center" wrapText="1"/>
    </xf>
    <xf numFmtId="0" fontId="73" fillId="33" borderId="0" xfId="0" applyFont="1" applyFill="1" applyAlignment="1">
      <alignment/>
    </xf>
    <xf numFmtId="3" fontId="72" fillId="33" borderId="10" xfId="0" applyNumberFormat="1" applyFont="1" applyFill="1" applyBorder="1" applyAlignment="1">
      <alignment horizontal="right" vertical="center"/>
    </xf>
    <xf numFmtId="0" fontId="72" fillId="33" borderId="0" xfId="0" applyFont="1" applyFill="1" applyAlignment="1">
      <alignment vertical="center"/>
    </xf>
    <xf numFmtId="0" fontId="74" fillId="33" borderId="0" xfId="0" applyFont="1" applyFill="1" applyAlignment="1">
      <alignment/>
    </xf>
    <xf numFmtId="179" fontId="71" fillId="34" borderId="10" xfId="72" applyNumberFormat="1" applyFont="1" applyFill="1" applyBorder="1" applyAlignment="1" applyProtection="1">
      <alignment horizontal="left" vertical="center" wrapText="1" shrinkToFit="1"/>
      <protection locked="0"/>
    </xf>
    <xf numFmtId="3" fontId="67" fillId="33" borderId="10" xfId="0" applyNumberFormat="1" applyFont="1" applyFill="1" applyBorder="1" applyAlignment="1" applyProtection="1">
      <alignment horizontal="right" vertical="center"/>
      <protection locked="0"/>
    </xf>
    <xf numFmtId="0" fontId="75" fillId="33" borderId="0" xfId="0" applyFont="1" applyFill="1" applyAlignment="1">
      <alignment/>
    </xf>
    <xf numFmtId="3" fontId="67" fillId="33" borderId="10" xfId="0" applyNumberFormat="1" applyFont="1" applyFill="1" applyBorder="1" applyAlignment="1">
      <alignment horizontal="right" vertical="center"/>
    </xf>
    <xf numFmtId="0" fontId="75" fillId="33" borderId="0" xfId="0" applyFont="1" applyFill="1" applyAlignment="1">
      <alignment vertical="center"/>
    </xf>
    <xf numFmtId="0" fontId="67" fillId="34" borderId="10" xfId="0" applyFont="1" applyFill="1" applyBorder="1" applyAlignment="1" applyProtection="1">
      <alignment horizontal="left" vertical="center" wrapText="1" shrinkToFit="1"/>
      <protection locked="0"/>
    </xf>
    <xf numFmtId="3" fontId="6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33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/>
    </xf>
    <xf numFmtId="0" fontId="29" fillId="0" borderId="0" xfId="0" applyFont="1" applyAlignment="1">
      <alignment horizontal="left"/>
    </xf>
  </cellXfs>
  <cellStyles count="8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0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Followed Hyperlink" xfId="59"/>
    <cellStyle name="Good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Kien1" xfId="69"/>
    <cellStyle name="Linked Cell" xfId="70"/>
    <cellStyle name="Neutral" xfId="71"/>
    <cellStyle name="Normal 2" xfId="72"/>
    <cellStyle name="Normal 2 2" xfId="73"/>
    <cellStyle name="Normal 2 3" xfId="74"/>
    <cellStyle name="Normal 3" xfId="75"/>
    <cellStyle name="Note" xfId="76"/>
    <cellStyle name="Output" xfId="77"/>
    <cellStyle name="Percent" xfId="78"/>
    <cellStyle name="td" xfId="79"/>
    <cellStyle name="Title" xfId="80"/>
    <cellStyle name="Total" xfId="81"/>
    <cellStyle name="Warning Text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HOBONG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238125</xdr:rowOff>
    </xdr:from>
    <xdr:to>
      <xdr:col>1</xdr:col>
      <xdr:colOff>1238250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914400" y="504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2724150</xdr:colOff>
      <xdr:row>3</xdr:row>
      <xdr:rowOff>323850</xdr:rowOff>
    </xdr:from>
    <xdr:to>
      <xdr:col>1</xdr:col>
      <xdr:colOff>4772025</xdr:colOff>
      <xdr:row>3</xdr:row>
      <xdr:rowOff>323850</xdr:rowOff>
    </xdr:to>
    <xdr:sp>
      <xdr:nvSpPr>
        <xdr:cNvPr id="2" name="Straight Connector 3"/>
        <xdr:cNvSpPr>
          <a:spLocks/>
        </xdr:cNvSpPr>
      </xdr:nvSpPr>
      <xdr:spPr>
        <a:xfrm>
          <a:off x="3590925" y="14287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oSo_TieuHoc_T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S_THCS\HoSo_TieuHoc_T9.xl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ngHop\land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VT_Lamdat (2)"/>
      <sheetName val="PTVT_Lamdat"/>
      <sheetName val="Bieu GTXL Lamdat (2)"/>
      <sheetName val="Bieu GTXL Lamdat"/>
      <sheetName val="Lamdat2"/>
      <sheetName val="Lamd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02a_SDKP_DVDT_ND11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SheetLayoutView="100" zoomScalePageLayoutView="0" workbookViewId="0" topLeftCell="A124">
      <selection activeCell="B127" sqref="B127"/>
    </sheetView>
  </sheetViews>
  <sheetFormatPr defaultColWidth="8.796875" defaultRowHeight="15"/>
  <cols>
    <col min="1" max="1" width="9.09765625" style="6" customWidth="1"/>
    <col min="2" max="2" width="64.3984375" style="1" customWidth="1"/>
    <col min="3" max="3" width="19" style="23" customWidth="1"/>
    <col min="5" max="5" width="12" style="0" bestFit="1" customWidth="1"/>
  </cols>
  <sheetData>
    <row r="1" spans="1:2" ht="21" customHeight="1">
      <c r="A1" s="58" t="s">
        <v>120</v>
      </c>
      <c r="B1" s="58"/>
    </row>
    <row r="2" spans="1:5" ht="21" customHeight="1">
      <c r="A2" s="26" t="s">
        <v>44</v>
      </c>
      <c r="B2" s="26"/>
      <c r="C2" s="27"/>
      <c r="D2" s="28"/>
      <c r="E2" s="28"/>
    </row>
    <row r="3" spans="1:5" s="1" customFormat="1" ht="45" customHeight="1">
      <c r="A3" s="29"/>
      <c r="B3" s="30" t="s">
        <v>101</v>
      </c>
      <c r="C3" s="31"/>
      <c r="D3" s="32"/>
      <c r="E3" s="32"/>
    </row>
    <row r="4" spans="1:5" s="1" customFormat="1" ht="26.25" customHeight="1">
      <c r="A4" s="29"/>
      <c r="B4" s="33" t="s">
        <v>102</v>
      </c>
      <c r="C4" s="33"/>
      <c r="D4" s="32"/>
      <c r="E4" s="32"/>
    </row>
    <row r="5" spans="1:5" ht="18.75">
      <c r="A5" s="34"/>
      <c r="B5" s="29"/>
      <c r="C5" s="27" t="s">
        <v>52</v>
      </c>
      <c r="D5" s="28"/>
      <c r="E5" s="28"/>
    </row>
    <row r="6" spans="1:5" s="3" customFormat="1" ht="25.5" customHeight="1">
      <c r="A6" s="35" t="s">
        <v>1</v>
      </c>
      <c r="B6" s="35" t="s">
        <v>97</v>
      </c>
      <c r="C6" s="36" t="s">
        <v>96</v>
      </c>
      <c r="D6" s="37"/>
      <c r="E6" s="37"/>
    </row>
    <row r="7" spans="1:5" s="11" customFormat="1" ht="30.75" customHeight="1">
      <c r="A7" s="38" t="s">
        <v>2</v>
      </c>
      <c r="B7" s="39" t="s">
        <v>51</v>
      </c>
      <c r="C7" s="40"/>
      <c r="D7" s="41"/>
      <c r="E7" s="41"/>
    </row>
    <row r="8" spans="1:5" s="12" customFormat="1" ht="30.75" customHeight="1">
      <c r="A8" s="42" t="s">
        <v>3</v>
      </c>
      <c r="B8" s="39" t="s">
        <v>33</v>
      </c>
      <c r="C8" s="43">
        <f>SUM(C10:C12)</f>
        <v>6196303000</v>
      </c>
      <c r="D8" s="44"/>
      <c r="E8" s="44"/>
    </row>
    <row r="9" spans="1:5" s="12" customFormat="1" ht="30.75" customHeight="1">
      <c r="A9" s="42">
        <v>1</v>
      </c>
      <c r="B9" s="39" t="s">
        <v>54</v>
      </c>
      <c r="C9" s="43">
        <f>C10+C11</f>
        <v>6196303000</v>
      </c>
      <c r="D9" s="44"/>
      <c r="E9" s="44"/>
    </row>
    <row r="10" spans="1:5" s="11" customFormat="1" ht="48.75" customHeight="1">
      <c r="A10" s="38">
        <v>1.1</v>
      </c>
      <c r="B10" s="24" t="s">
        <v>85</v>
      </c>
      <c r="C10" s="45">
        <v>5292052000</v>
      </c>
      <c r="D10" s="41"/>
      <c r="E10" s="41"/>
    </row>
    <row r="11" spans="1:5" s="10" customFormat="1" ht="45.75" customHeight="1">
      <c r="A11" s="38">
        <v>1.2</v>
      </c>
      <c r="B11" s="24" t="s">
        <v>103</v>
      </c>
      <c r="C11" s="45">
        <v>904251000</v>
      </c>
      <c r="D11" s="46"/>
      <c r="E11" s="46"/>
    </row>
    <row r="12" spans="1:5" s="15" customFormat="1" ht="30.75" customHeight="1">
      <c r="A12" s="42">
        <v>2</v>
      </c>
      <c r="B12" s="39" t="s">
        <v>53</v>
      </c>
      <c r="C12" s="43">
        <v>0</v>
      </c>
      <c r="D12" s="47"/>
      <c r="E12" s="47"/>
    </row>
    <row r="13" spans="1:5" s="12" customFormat="1" ht="30.75" customHeight="1">
      <c r="A13" s="42" t="s">
        <v>4</v>
      </c>
      <c r="B13" s="39" t="s">
        <v>34</v>
      </c>
      <c r="C13" s="43">
        <f>C14+C34+C35+C36</f>
        <v>1451827572</v>
      </c>
      <c r="D13" s="44"/>
      <c r="E13" s="44"/>
    </row>
    <row r="14" spans="1:5" s="12" customFormat="1" ht="30.75" customHeight="1">
      <c r="A14" s="42">
        <v>1</v>
      </c>
      <c r="B14" s="48" t="s">
        <v>84</v>
      </c>
      <c r="C14" s="43">
        <f>C15+C16</f>
        <v>1451827572</v>
      </c>
      <c r="D14" s="44"/>
      <c r="E14" s="44"/>
    </row>
    <row r="15" spans="1:5" s="13" customFormat="1" ht="47.25" customHeight="1">
      <c r="A15" s="38">
        <v>1.1</v>
      </c>
      <c r="B15" s="24" t="s">
        <v>85</v>
      </c>
      <c r="C15" s="49">
        <v>1271374272</v>
      </c>
      <c r="D15" s="50"/>
      <c r="E15" s="50"/>
    </row>
    <row r="16" spans="1:5" s="14" customFormat="1" ht="43.5" customHeight="1">
      <c r="A16" s="38">
        <v>1.2</v>
      </c>
      <c r="B16" s="24" t="s">
        <v>7</v>
      </c>
      <c r="C16" s="51">
        <f>SUM(C17:C33)</f>
        <v>180453300</v>
      </c>
      <c r="D16" s="52"/>
      <c r="E16" s="52"/>
    </row>
    <row r="17" spans="1:5" s="11" customFormat="1" ht="30.75" customHeight="1">
      <c r="A17" s="38" t="s">
        <v>56</v>
      </c>
      <c r="B17" s="24" t="s">
        <v>108</v>
      </c>
      <c r="C17" s="49">
        <v>17339400</v>
      </c>
      <c r="D17" s="41"/>
      <c r="E17" s="41"/>
    </row>
    <row r="18" spans="1:5" s="11" customFormat="1" ht="30.75" customHeight="1">
      <c r="A18" s="38" t="s">
        <v>57</v>
      </c>
      <c r="B18" s="53" t="s">
        <v>86</v>
      </c>
      <c r="C18" s="54">
        <v>5710000</v>
      </c>
      <c r="D18" s="41"/>
      <c r="E18" s="41"/>
    </row>
    <row r="19" spans="1:5" s="11" customFormat="1" ht="25.5" customHeight="1">
      <c r="A19" s="38" t="s">
        <v>58</v>
      </c>
      <c r="B19" s="53" t="s">
        <v>87</v>
      </c>
      <c r="C19" s="54">
        <v>14828000</v>
      </c>
      <c r="D19" s="41"/>
      <c r="E19" s="41"/>
    </row>
    <row r="20" spans="1:5" s="11" customFormat="1" ht="25.5" customHeight="1">
      <c r="A20" s="38" t="s">
        <v>59</v>
      </c>
      <c r="B20" s="53" t="s">
        <v>88</v>
      </c>
      <c r="C20" s="54">
        <v>4650000</v>
      </c>
      <c r="D20" s="41"/>
      <c r="E20" s="41"/>
    </row>
    <row r="21" spans="1:5" s="11" customFormat="1" ht="25.5" customHeight="1">
      <c r="A21" s="38" t="s">
        <v>60</v>
      </c>
      <c r="B21" s="53" t="s">
        <v>89</v>
      </c>
      <c r="C21" s="54">
        <v>22820000</v>
      </c>
      <c r="D21" s="41"/>
      <c r="E21" s="41"/>
    </row>
    <row r="22" spans="1:5" s="11" customFormat="1" ht="25.5" customHeight="1">
      <c r="A22" s="38" t="s">
        <v>61</v>
      </c>
      <c r="B22" s="53" t="s">
        <v>109</v>
      </c>
      <c r="C22" s="54">
        <v>1584000</v>
      </c>
      <c r="D22" s="41"/>
      <c r="E22" s="41"/>
    </row>
    <row r="23" spans="1:5" s="11" customFormat="1" ht="25.5" customHeight="1">
      <c r="A23" s="38" t="s">
        <v>62</v>
      </c>
      <c r="B23" s="53" t="s">
        <v>55</v>
      </c>
      <c r="C23" s="54">
        <v>1234500</v>
      </c>
      <c r="D23" s="41"/>
      <c r="E23" s="41"/>
    </row>
    <row r="24" spans="1:5" s="11" customFormat="1" ht="25.5" customHeight="1">
      <c r="A24" s="38" t="s">
        <v>63</v>
      </c>
      <c r="B24" s="53" t="s">
        <v>110</v>
      </c>
      <c r="C24" s="54">
        <v>5400000</v>
      </c>
      <c r="D24" s="41"/>
      <c r="E24" s="41"/>
    </row>
    <row r="25" spans="1:5" s="11" customFormat="1" ht="25.5" customHeight="1">
      <c r="A25" s="38" t="s">
        <v>64</v>
      </c>
      <c r="B25" s="53" t="s">
        <v>121</v>
      </c>
      <c r="C25" s="54">
        <v>13500000</v>
      </c>
      <c r="D25" s="41"/>
      <c r="E25" s="41"/>
    </row>
    <row r="26" spans="1:5" s="11" customFormat="1" ht="25.5" customHeight="1">
      <c r="A26" s="38" t="s">
        <v>65</v>
      </c>
      <c r="B26" s="53" t="s">
        <v>111</v>
      </c>
      <c r="C26" s="54">
        <v>8715000</v>
      </c>
      <c r="D26" s="41"/>
      <c r="E26" s="41"/>
    </row>
    <row r="27" spans="1:5" s="11" customFormat="1" ht="25.5" customHeight="1">
      <c r="A27" s="38" t="s">
        <v>66</v>
      </c>
      <c r="B27" s="53" t="s">
        <v>112</v>
      </c>
      <c r="C27" s="54">
        <v>8025000</v>
      </c>
      <c r="D27" s="41"/>
      <c r="E27" s="41"/>
    </row>
    <row r="28" spans="1:5" s="10" customFormat="1" ht="25.5" customHeight="1">
      <c r="A28" s="38" t="s">
        <v>67</v>
      </c>
      <c r="B28" s="53" t="s">
        <v>113</v>
      </c>
      <c r="C28" s="54">
        <v>14700000</v>
      </c>
      <c r="D28" s="46"/>
      <c r="E28" s="46"/>
    </row>
    <row r="29" spans="1:5" s="10" customFormat="1" ht="25.5" customHeight="1">
      <c r="A29" s="38" t="s">
        <v>68</v>
      </c>
      <c r="B29" s="53" t="s">
        <v>104</v>
      </c>
      <c r="C29" s="54">
        <v>4744800</v>
      </c>
      <c r="D29" s="46"/>
      <c r="E29" s="46"/>
    </row>
    <row r="30" spans="1:5" s="10" customFormat="1" ht="25.5" customHeight="1">
      <c r="A30" s="38" t="s">
        <v>69</v>
      </c>
      <c r="B30" s="53" t="s">
        <v>105</v>
      </c>
      <c r="C30" s="54">
        <v>4500000</v>
      </c>
      <c r="D30" s="46"/>
      <c r="E30" s="46"/>
    </row>
    <row r="31" spans="1:5" s="10" customFormat="1" ht="25.5" customHeight="1">
      <c r="A31" s="38" t="s">
        <v>70</v>
      </c>
      <c r="B31" s="53" t="s">
        <v>106</v>
      </c>
      <c r="C31" s="54">
        <v>244400</v>
      </c>
      <c r="D31" s="46"/>
      <c r="E31" s="46"/>
    </row>
    <row r="32" spans="1:5" s="10" customFormat="1" ht="25.5" customHeight="1">
      <c r="A32" s="38" t="s">
        <v>71</v>
      </c>
      <c r="B32" s="53" t="s">
        <v>107</v>
      </c>
      <c r="C32" s="54">
        <v>12660000</v>
      </c>
      <c r="D32" s="46"/>
      <c r="E32" s="46"/>
    </row>
    <row r="33" spans="1:5" s="10" customFormat="1" ht="25.5" customHeight="1">
      <c r="A33" s="38" t="s">
        <v>72</v>
      </c>
      <c r="B33" s="53" t="s">
        <v>0</v>
      </c>
      <c r="C33" s="54">
        <v>39798200</v>
      </c>
      <c r="D33" s="46"/>
      <c r="E33" s="46"/>
    </row>
    <row r="34" spans="1:5" s="12" customFormat="1" ht="27.75" customHeight="1">
      <c r="A34" s="42">
        <v>2</v>
      </c>
      <c r="B34" s="48" t="s">
        <v>73</v>
      </c>
      <c r="C34" s="43">
        <v>0</v>
      </c>
      <c r="D34" s="44"/>
      <c r="E34" s="44"/>
    </row>
    <row r="35" spans="1:5" s="12" customFormat="1" ht="27.75" customHeight="1">
      <c r="A35" s="42">
        <v>3</v>
      </c>
      <c r="B35" s="48" t="s">
        <v>35</v>
      </c>
      <c r="C35" s="43">
        <v>0</v>
      </c>
      <c r="D35" s="44"/>
      <c r="E35" s="44"/>
    </row>
    <row r="36" spans="1:5" s="10" customFormat="1" ht="27.75" customHeight="1">
      <c r="A36" s="42">
        <v>4</v>
      </c>
      <c r="B36" s="48" t="s">
        <v>6</v>
      </c>
      <c r="C36" s="43">
        <v>0</v>
      </c>
      <c r="D36" s="46"/>
      <c r="E36" s="46"/>
    </row>
    <row r="37" spans="1:5" s="12" customFormat="1" ht="25.5" customHeight="1">
      <c r="A37" s="42" t="s">
        <v>5</v>
      </c>
      <c r="B37" s="48" t="s">
        <v>8</v>
      </c>
      <c r="C37" s="43"/>
      <c r="D37" s="44"/>
      <c r="E37" s="44"/>
    </row>
    <row r="38" spans="1:5" s="12" customFormat="1" ht="25.5" customHeight="1">
      <c r="A38" s="42" t="s">
        <v>9</v>
      </c>
      <c r="B38" s="48" t="s">
        <v>10</v>
      </c>
      <c r="C38" s="43"/>
      <c r="D38" s="44"/>
      <c r="E38" s="44"/>
    </row>
    <row r="39" spans="1:5" s="13" customFormat="1" ht="27.75" customHeight="1">
      <c r="A39" s="38">
        <v>1</v>
      </c>
      <c r="B39" s="24" t="s">
        <v>114</v>
      </c>
      <c r="C39" s="51">
        <v>0</v>
      </c>
      <c r="D39" s="50"/>
      <c r="E39" s="50"/>
    </row>
    <row r="40" spans="1:5" s="13" customFormat="1" ht="27.75" customHeight="1">
      <c r="A40" s="38">
        <v>2</v>
      </c>
      <c r="B40" s="24" t="s">
        <v>13</v>
      </c>
      <c r="C40" s="51">
        <v>204187000</v>
      </c>
      <c r="D40" s="50"/>
      <c r="E40" s="50"/>
    </row>
    <row r="41" spans="1:5" s="13" customFormat="1" ht="27.75" customHeight="1">
      <c r="A41" s="38">
        <v>3</v>
      </c>
      <c r="B41" s="55" t="s">
        <v>123</v>
      </c>
      <c r="C41" s="51">
        <f>SUM(C42:C44)</f>
        <v>200103260</v>
      </c>
      <c r="D41" s="50"/>
      <c r="E41" s="50"/>
    </row>
    <row r="42" spans="1:5" s="11" customFormat="1" ht="27.75" customHeight="1">
      <c r="A42" s="38" t="s">
        <v>14</v>
      </c>
      <c r="B42" s="55" t="s">
        <v>11</v>
      </c>
      <c r="C42" s="51">
        <f>C40*23%</f>
        <v>46963010</v>
      </c>
      <c r="D42" s="41"/>
      <c r="E42" s="41"/>
    </row>
    <row r="43" spans="1:5" s="11" customFormat="1" ht="27.75" customHeight="1">
      <c r="A43" s="38" t="s">
        <v>15</v>
      </c>
      <c r="B43" s="24" t="s">
        <v>12</v>
      </c>
      <c r="C43" s="51">
        <f>C40*75%</f>
        <v>153140250</v>
      </c>
      <c r="D43" s="41"/>
      <c r="E43" s="41"/>
    </row>
    <row r="44" spans="1:5" s="11" customFormat="1" ht="27.75" customHeight="1">
      <c r="A44" s="38" t="s">
        <v>16</v>
      </c>
      <c r="B44" s="24" t="s">
        <v>98</v>
      </c>
      <c r="C44" s="51">
        <v>0</v>
      </c>
      <c r="D44" s="41"/>
      <c r="E44" s="41"/>
    </row>
    <row r="45" spans="1:5" s="13" customFormat="1" ht="27.75" customHeight="1">
      <c r="A45" s="38">
        <v>4</v>
      </c>
      <c r="B45" s="24" t="s">
        <v>115</v>
      </c>
      <c r="C45" s="51">
        <f>C40+C39-C41</f>
        <v>4083740</v>
      </c>
      <c r="D45" s="50"/>
      <c r="E45" s="50"/>
    </row>
    <row r="46" spans="1:5" s="13" customFormat="1" ht="25.5" customHeight="1">
      <c r="A46" s="42" t="s">
        <v>18</v>
      </c>
      <c r="B46" s="48" t="s">
        <v>19</v>
      </c>
      <c r="C46" s="43"/>
      <c r="D46" s="50"/>
      <c r="E46" s="50"/>
    </row>
    <row r="47" spans="1:5" s="13" customFormat="1" ht="25.5" customHeight="1">
      <c r="A47" s="38">
        <v>1</v>
      </c>
      <c r="B47" s="24" t="s">
        <v>116</v>
      </c>
      <c r="C47" s="51">
        <v>0</v>
      </c>
      <c r="D47" s="50"/>
      <c r="E47" s="50"/>
    </row>
    <row r="48" spans="1:5" s="13" customFormat="1" ht="25.5" customHeight="1">
      <c r="A48" s="38">
        <v>2</v>
      </c>
      <c r="B48" s="24" t="s">
        <v>13</v>
      </c>
      <c r="C48" s="51">
        <v>6630000</v>
      </c>
      <c r="D48" s="50"/>
      <c r="E48" s="50"/>
    </row>
    <row r="49" spans="1:5" s="13" customFormat="1" ht="25.5" customHeight="1">
      <c r="A49" s="38">
        <v>3</v>
      </c>
      <c r="B49" s="55" t="s">
        <v>123</v>
      </c>
      <c r="C49" s="51">
        <f>C48*70%</f>
        <v>4641000</v>
      </c>
      <c r="D49" s="50"/>
      <c r="E49" s="50"/>
    </row>
    <row r="50" spans="1:5" s="13" customFormat="1" ht="25.5" customHeight="1">
      <c r="A50" s="38">
        <v>3.1</v>
      </c>
      <c r="B50" s="56" t="s">
        <v>21</v>
      </c>
      <c r="C50" s="51">
        <f>C49</f>
        <v>4641000</v>
      </c>
      <c r="D50" s="50"/>
      <c r="E50" s="50"/>
    </row>
    <row r="51" spans="1:5" s="13" customFormat="1" ht="25.5" customHeight="1">
      <c r="A51" s="38">
        <v>3.2</v>
      </c>
      <c r="B51" s="56" t="s">
        <v>74</v>
      </c>
      <c r="C51" s="51">
        <v>0</v>
      </c>
      <c r="D51" s="50"/>
      <c r="E51" s="50"/>
    </row>
    <row r="52" spans="1:5" s="13" customFormat="1" ht="25.5" customHeight="1">
      <c r="A52" s="38">
        <v>3.3</v>
      </c>
      <c r="B52" s="55" t="s">
        <v>90</v>
      </c>
      <c r="C52" s="51">
        <v>0</v>
      </c>
      <c r="D52" s="50"/>
      <c r="E52" s="50"/>
    </row>
    <row r="53" spans="1:5" s="13" customFormat="1" ht="25.5" customHeight="1">
      <c r="A53" s="38">
        <v>4</v>
      </c>
      <c r="B53" s="24" t="s">
        <v>115</v>
      </c>
      <c r="C53" s="51">
        <f>C47+C48-C49</f>
        <v>1989000</v>
      </c>
      <c r="D53" s="50"/>
      <c r="E53" s="50"/>
    </row>
    <row r="54" spans="1:5" s="13" customFormat="1" ht="33.75" customHeight="1">
      <c r="A54" s="42" t="s">
        <v>22</v>
      </c>
      <c r="B54" s="48" t="s">
        <v>24</v>
      </c>
      <c r="C54" s="43"/>
      <c r="D54" s="50"/>
      <c r="E54" s="50"/>
    </row>
    <row r="55" spans="1:5" s="13" customFormat="1" ht="27.75" customHeight="1">
      <c r="A55" s="38">
        <v>1</v>
      </c>
      <c r="B55" s="24" t="s">
        <v>116</v>
      </c>
      <c r="C55" s="51">
        <v>0</v>
      </c>
      <c r="D55" s="50"/>
      <c r="E55" s="50"/>
    </row>
    <row r="56" spans="1:5" s="12" customFormat="1" ht="27.75" customHeight="1">
      <c r="A56" s="38">
        <v>2</v>
      </c>
      <c r="B56" s="24" t="s">
        <v>13</v>
      </c>
      <c r="C56" s="51">
        <v>28690000</v>
      </c>
      <c r="D56" s="44"/>
      <c r="E56" s="44"/>
    </row>
    <row r="57" spans="1:5" s="12" customFormat="1" ht="27.75" customHeight="1">
      <c r="A57" s="38">
        <v>3</v>
      </c>
      <c r="B57" s="55" t="s">
        <v>123</v>
      </c>
      <c r="C57" s="51">
        <v>28690000</v>
      </c>
      <c r="D57" s="44"/>
      <c r="E57" s="44"/>
    </row>
    <row r="58" spans="1:5" s="12" customFormat="1" ht="27.75" customHeight="1">
      <c r="A58" s="38" t="s">
        <v>14</v>
      </c>
      <c r="B58" s="55" t="s">
        <v>79</v>
      </c>
      <c r="C58" s="51">
        <v>28690000</v>
      </c>
      <c r="D58" s="44"/>
      <c r="E58" s="44"/>
    </row>
    <row r="59" spans="1:5" s="12" customFormat="1" ht="27.75" customHeight="1">
      <c r="A59" s="38">
        <v>4</v>
      </c>
      <c r="B59" s="24" t="s">
        <v>115</v>
      </c>
      <c r="C59" s="51">
        <f>C55+C56-C57</f>
        <v>0</v>
      </c>
      <c r="D59" s="44"/>
      <c r="E59" s="44"/>
    </row>
    <row r="60" spans="1:5" s="13" customFormat="1" ht="27.75" customHeight="1">
      <c r="A60" s="42" t="s">
        <v>23</v>
      </c>
      <c r="B60" s="48" t="s">
        <v>91</v>
      </c>
      <c r="C60" s="43"/>
      <c r="D60" s="50"/>
      <c r="E60" s="50"/>
    </row>
    <row r="61" spans="1:5" s="13" customFormat="1" ht="27.75" customHeight="1">
      <c r="A61" s="38">
        <v>1</v>
      </c>
      <c r="B61" s="24" t="s">
        <v>116</v>
      </c>
      <c r="C61" s="51">
        <v>0</v>
      </c>
      <c r="D61" s="50"/>
      <c r="E61" s="50"/>
    </row>
    <row r="62" spans="1:5" s="12" customFormat="1" ht="27.75" customHeight="1">
      <c r="A62" s="38">
        <v>2</v>
      </c>
      <c r="B62" s="24" t="s">
        <v>13</v>
      </c>
      <c r="C62" s="51">
        <v>131880000</v>
      </c>
      <c r="D62" s="44"/>
      <c r="E62" s="44"/>
    </row>
    <row r="63" spans="1:5" s="12" customFormat="1" ht="27.75" customHeight="1">
      <c r="A63" s="38">
        <v>3</v>
      </c>
      <c r="B63" s="55" t="s">
        <v>123</v>
      </c>
      <c r="C63" s="51">
        <f>C64+C65</f>
        <v>129242400</v>
      </c>
      <c r="D63" s="44"/>
      <c r="E63" s="44"/>
    </row>
    <row r="64" spans="1:5" s="12" customFormat="1" ht="27.75" customHeight="1">
      <c r="A64" s="38" t="s">
        <v>14</v>
      </c>
      <c r="B64" s="55" t="s">
        <v>25</v>
      </c>
      <c r="C64" s="51">
        <f>C62*24%</f>
        <v>31651200</v>
      </c>
      <c r="D64" s="44"/>
      <c r="E64" s="44"/>
    </row>
    <row r="65" spans="1:5" s="12" customFormat="1" ht="27.75" customHeight="1">
      <c r="A65" s="38" t="s">
        <v>15</v>
      </c>
      <c r="B65" s="55" t="s">
        <v>26</v>
      </c>
      <c r="C65" s="51">
        <f>C62*74%</f>
        <v>97591200</v>
      </c>
      <c r="D65" s="44"/>
      <c r="E65" s="44"/>
    </row>
    <row r="66" spans="1:5" s="12" customFormat="1" ht="27.75" customHeight="1">
      <c r="A66" s="38" t="s">
        <v>16</v>
      </c>
      <c r="B66" s="55" t="s">
        <v>27</v>
      </c>
      <c r="C66" s="51">
        <v>0</v>
      </c>
      <c r="D66" s="44"/>
      <c r="E66" s="44"/>
    </row>
    <row r="67" spans="1:5" s="12" customFormat="1" ht="27.75" customHeight="1">
      <c r="A67" s="38">
        <v>4</v>
      </c>
      <c r="B67" s="24" t="s">
        <v>115</v>
      </c>
      <c r="C67" s="51">
        <f>C62+C61-C63</f>
        <v>2637600</v>
      </c>
      <c r="D67" s="44"/>
      <c r="E67" s="44"/>
    </row>
    <row r="68" spans="1:5" s="13" customFormat="1" ht="27.75" customHeight="1">
      <c r="A68" s="42" t="s">
        <v>36</v>
      </c>
      <c r="B68" s="48" t="s">
        <v>28</v>
      </c>
      <c r="C68" s="43"/>
      <c r="D68" s="50"/>
      <c r="E68" s="50"/>
    </row>
    <row r="69" spans="1:5" s="13" customFormat="1" ht="27.75" customHeight="1">
      <c r="A69" s="38">
        <v>1</v>
      </c>
      <c r="B69" s="24" t="s">
        <v>116</v>
      </c>
      <c r="C69" s="51">
        <v>0</v>
      </c>
      <c r="D69" s="50"/>
      <c r="E69" s="50"/>
    </row>
    <row r="70" spans="1:5" s="12" customFormat="1" ht="27.75" customHeight="1">
      <c r="A70" s="38">
        <v>2</v>
      </c>
      <c r="B70" s="24" t="s">
        <v>13</v>
      </c>
      <c r="C70" s="51">
        <v>560147000</v>
      </c>
      <c r="D70" s="44"/>
      <c r="E70" s="44"/>
    </row>
    <row r="71" spans="1:5" s="12" customFormat="1" ht="27.75" customHeight="1">
      <c r="A71" s="38">
        <v>3</v>
      </c>
      <c r="B71" s="55" t="s">
        <v>123</v>
      </c>
      <c r="C71" s="51">
        <f>C72</f>
        <v>560147000</v>
      </c>
      <c r="D71" s="44"/>
      <c r="E71" s="44"/>
    </row>
    <row r="72" spans="1:5" s="12" customFormat="1" ht="41.25" customHeight="1">
      <c r="A72" s="38" t="s">
        <v>14</v>
      </c>
      <c r="B72" s="55" t="s">
        <v>99</v>
      </c>
      <c r="C72" s="51">
        <v>560147000</v>
      </c>
      <c r="D72" s="44"/>
      <c r="E72" s="44"/>
    </row>
    <row r="73" spans="1:5" s="12" customFormat="1" ht="27.75" customHeight="1">
      <c r="A73" s="38">
        <v>4</v>
      </c>
      <c r="B73" s="24" t="s">
        <v>115</v>
      </c>
      <c r="C73" s="51">
        <f>C69+C70-C71</f>
        <v>0</v>
      </c>
      <c r="D73" s="44"/>
      <c r="E73" s="44"/>
    </row>
    <row r="74" spans="1:5" s="13" customFormat="1" ht="30.75" customHeight="1">
      <c r="A74" s="42" t="s">
        <v>37</v>
      </c>
      <c r="B74" s="48" t="s">
        <v>45</v>
      </c>
      <c r="C74" s="43"/>
      <c r="D74" s="50"/>
      <c r="E74" s="50"/>
    </row>
    <row r="75" spans="1:5" s="13" customFormat="1" ht="22.5" customHeight="1">
      <c r="A75" s="38">
        <v>1</v>
      </c>
      <c r="B75" s="24" t="s">
        <v>116</v>
      </c>
      <c r="C75" s="51">
        <v>27314400</v>
      </c>
      <c r="D75" s="50"/>
      <c r="E75" s="50"/>
    </row>
    <row r="76" spans="1:5" s="12" customFormat="1" ht="30.75" customHeight="1">
      <c r="A76" s="38">
        <v>2</v>
      </c>
      <c r="B76" s="24" t="s">
        <v>13</v>
      </c>
      <c r="C76" s="51">
        <v>0</v>
      </c>
      <c r="D76" s="44"/>
      <c r="E76" s="44"/>
    </row>
    <row r="77" spans="1:5" s="12" customFormat="1" ht="26.25" customHeight="1">
      <c r="A77" s="38">
        <v>3</v>
      </c>
      <c r="B77" s="55" t="s">
        <v>123</v>
      </c>
      <c r="C77" s="51">
        <f>C78</f>
        <v>18721000</v>
      </c>
      <c r="D77" s="44"/>
      <c r="E77" s="44"/>
    </row>
    <row r="78" spans="1:5" s="15" customFormat="1" ht="27.75" customHeight="1">
      <c r="A78" s="38" t="s">
        <v>14</v>
      </c>
      <c r="B78" s="55" t="s">
        <v>122</v>
      </c>
      <c r="C78" s="51">
        <v>18721000</v>
      </c>
      <c r="D78" s="47"/>
      <c r="E78" s="47"/>
    </row>
    <row r="79" spans="1:5" s="12" customFormat="1" ht="27.75" customHeight="1">
      <c r="A79" s="38">
        <v>4</v>
      </c>
      <c r="B79" s="24" t="s">
        <v>115</v>
      </c>
      <c r="C79" s="51">
        <f>C75+C76-C77</f>
        <v>8593400</v>
      </c>
      <c r="D79" s="44"/>
      <c r="E79" s="44"/>
    </row>
    <row r="80" spans="1:5" s="13" customFormat="1" ht="27.75" customHeight="1">
      <c r="A80" s="42" t="s">
        <v>75</v>
      </c>
      <c r="B80" s="48" t="s">
        <v>76</v>
      </c>
      <c r="C80" s="43"/>
      <c r="D80" s="50"/>
      <c r="E80" s="50"/>
    </row>
    <row r="81" spans="1:5" s="13" customFormat="1" ht="27.75" customHeight="1">
      <c r="A81" s="38">
        <v>1</v>
      </c>
      <c r="B81" s="24" t="s">
        <v>116</v>
      </c>
      <c r="C81" s="51">
        <v>14000000</v>
      </c>
      <c r="D81" s="50"/>
      <c r="E81" s="50"/>
    </row>
    <row r="82" spans="1:5" s="12" customFormat="1" ht="27.75" customHeight="1">
      <c r="A82" s="38">
        <v>2</v>
      </c>
      <c r="B82" s="24" t="s">
        <v>13</v>
      </c>
      <c r="C82" s="51">
        <v>9436000</v>
      </c>
      <c r="D82" s="44"/>
      <c r="E82" s="44"/>
    </row>
    <row r="83" spans="1:5" s="12" customFormat="1" ht="27.75" customHeight="1">
      <c r="A83" s="38">
        <v>3</v>
      </c>
      <c r="B83" s="55" t="s">
        <v>123</v>
      </c>
      <c r="C83" s="51">
        <f>C84+C85</f>
        <v>9436000</v>
      </c>
      <c r="D83" s="44"/>
      <c r="E83" s="44"/>
    </row>
    <row r="84" spans="1:5" s="12" customFormat="1" ht="49.5" customHeight="1">
      <c r="A84" s="38">
        <v>3.1</v>
      </c>
      <c r="B84" s="24" t="s">
        <v>80</v>
      </c>
      <c r="C84" s="51">
        <v>1636000</v>
      </c>
      <c r="D84" s="44"/>
      <c r="E84" s="44"/>
    </row>
    <row r="85" spans="1:5" s="12" customFormat="1" ht="27.75" customHeight="1">
      <c r="A85" s="38">
        <v>3.2</v>
      </c>
      <c r="B85" s="24" t="s">
        <v>117</v>
      </c>
      <c r="C85" s="51">
        <f>7800000</f>
        <v>7800000</v>
      </c>
      <c r="D85" s="44"/>
      <c r="E85" s="44"/>
    </row>
    <row r="86" spans="1:5" s="12" customFormat="1" ht="27.75" customHeight="1">
      <c r="A86" s="38">
        <v>4</v>
      </c>
      <c r="B86" s="24" t="s">
        <v>115</v>
      </c>
      <c r="C86" s="51">
        <f>C81+C82-C83</f>
        <v>14000000</v>
      </c>
      <c r="D86" s="44"/>
      <c r="E86" s="44"/>
    </row>
    <row r="87" spans="1:5" s="13" customFormat="1" ht="27.75" customHeight="1">
      <c r="A87" s="42" t="s">
        <v>38</v>
      </c>
      <c r="B87" s="48" t="s">
        <v>29</v>
      </c>
      <c r="C87" s="43"/>
      <c r="D87" s="50"/>
      <c r="E87" s="50"/>
    </row>
    <row r="88" spans="1:5" s="13" customFormat="1" ht="33.75" customHeight="1">
      <c r="A88" s="38">
        <v>1</v>
      </c>
      <c r="B88" s="24" t="s">
        <v>116</v>
      </c>
      <c r="C88" s="51">
        <v>0</v>
      </c>
      <c r="D88" s="50"/>
      <c r="E88" s="50"/>
    </row>
    <row r="89" spans="1:5" s="12" customFormat="1" ht="33.75" customHeight="1">
      <c r="A89" s="38">
        <v>2</v>
      </c>
      <c r="B89" s="24" t="s">
        <v>13</v>
      </c>
      <c r="C89" s="51">
        <v>110320000</v>
      </c>
      <c r="D89" s="44"/>
      <c r="E89" s="44"/>
    </row>
    <row r="90" spans="1:5" s="12" customFormat="1" ht="33.75" customHeight="1">
      <c r="A90" s="38">
        <v>3</v>
      </c>
      <c r="B90" s="55" t="s">
        <v>123</v>
      </c>
      <c r="C90" s="51">
        <f>SUM(C91:C93)</f>
        <v>108225800</v>
      </c>
      <c r="D90" s="44"/>
      <c r="E90" s="44">
        <f>C89*2%</f>
        <v>2206400</v>
      </c>
    </row>
    <row r="91" spans="1:5" s="15" customFormat="1" ht="33.75" customHeight="1">
      <c r="A91" s="38" t="s">
        <v>14</v>
      </c>
      <c r="B91" s="55" t="s">
        <v>81</v>
      </c>
      <c r="C91" s="51">
        <f>C89*13%</f>
        <v>14341600</v>
      </c>
      <c r="D91" s="47"/>
      <c r="E91" s="47"/>
    </row>
    <row r="92" spans="1:5" s="15" customFormat="1" ht="33.75" customHeight="1">
      <c r="A92" s="38" t="s">
        <v>15</v>
      </c>
      <c r="B92" s="55" t="s">
        <v>32</v>
      </c>
      <c r="C92" s="51">
        <f>C89*85%</f>
        <v>93772000</v>
      </c>
      <c r="D92" s="47"/>
      <c r="E92" s="47"/>
    </row>
    <row r="93" spans="1:5" s="15" customFormat="1" ht="33.75" customHeight="1">
      <c r="A93" s="38">
        <v>3.3</v>
      </c>
      <c r="B93" s="55" t="s">
        <v>92</v>
      </c>
      <c r="C93" s="51">
        <v>112200</v>
      </c>
      <c r="D93" s="47"/>
      <c r="E93" s="47"/>
    </row>
    <row r="94" spans="1:5" s="12" customFormat="1" ht="30" customHeight="1">
      <c r="A94" s="38">
        <v>4</v>
      </c>
      <c r="B94" s="24" t="s">
        <v>115</v>
      </c>
      <c r="C94" s="51">
        <f>C89-C90</f>
        <v>2094200</v>
      </c>
      <c r="D94" s="44"/>
      <c r="E94" s="44"/>
    </row>
    <row r="95" spans="1:5" s="13" customFormat="1" ht="30" customHeight="1">
      <c r="A95" s="42" t="s">
        <v>39</v>
      </c>
      <c r="B95" s="48" t="s">
        <v>30</v>
      </c>
      <c r="C95" s="43"/>
      <c r="D95" s="50"/>
      <c r="E95" s="50"/>
    </row>
    <row r="96" spans="1:5" s="13" customFormat="1" ht="24.75" customHeight="1">
      <c r="A96" s="38">
        <v>1</v>
      </c>
      <c r="B96" s="24" t="s">
        <v>116</v>
      </c>
      <c r="C96" s="51">
        <v>0</v>
      </c>
      <c r="D96" s="50"/>
      <c r="E96" s="50"/>
    </row>
    <row r="97" spans="1:5" s="12" customFormat="1" ht="24.75" customHeight="1">
      <c r="A97" s="38">
        <v>2</v>
      </c>
      <c r="B97" s="24" t="s">
        <v>13</v>
      </c>
      <c r="C97" s="51">
        <v>32780000</v>
      </c>
      <c r="D97" s="44"/>
      <c r="E97" s="44"/>
    </row>
    <row r="98" spans="1:5" s="12" customFormat="1" ht="24.75" customHeight="1">
      <c r="A98" s="38">
        <v>3</v>
      </c>
      <c r="B98" s="55" t="s">
        <v>123</v>
      </c>
      <c r="C98" s="51">
        <f>SUM(C99:C102)</f>
        <v>32236600</v>
      </c>
      <c r="D98" s="44"/>
      <c r="E98" s="44"/>
    </row>
    <row r="99" spans="1:5" s="15" customFormat="1" ht="24.75" customHeight="1">
      <c r="A99" s="38" t="s">
        <v>14</v>
      </c>
      <c r="B99" s="55" t="s">
        <v>20</v>
      </c>
      <c r="C99" s="51">
        <f>C97*9%</f>
        <v>2950200</v>
      </c>
      <c r="D99" s="47"/>
      <c r="E99" s="47"/>
    </row>
    <row r="100" spans="1:5" s="15" customFormat="1" ht="24.75" customHeight="1">
      <c r="A100" s="38" t="s">
        <v>15</v>
      </c>
      <c r="B100" s="55" t="s">
        <v>82</v>
      </c>
      <c r="C100" s="51">
        <f>C97*89%</f>
        <v>29174200</v>
      </c>
      <c r="D100" s="47"/>
      <c r="E100" s="47"/>
    </row>
    <row r="101" spans="1:5" s="15" customFormat="1" ht="24.75" customHeight="1">
      <c r="A101" s="38" t="s">
        <v>16</v>
      </c>
      <c r="B101" s="55" t="s">
        <v>31</v>
      </c>
      <c r="C101" s="51">
        <v>0</v>
      </c>
      <c r="D101" s="47"/>
      <c r="E101" s="47"/>
    </row>
    <row r="102" spans="1:5" s="15" customFormat="1" ht="24.75" customHeight="1">
      <c r="A102" s="38" t="s">
        <v>17</v>
      </c>
      <c r="B102" s="55" t="s">
        <v>77</v>
      </c>
      <c r="C102" s="51">
        <v>112200</v>
      </c>
      <c r="D102" s="47"/>
      <c r="E102" s="47"/>
    </row>
    <row r="103" spans="1:5" s="12" customFormat="1" ht="36.75" customHeight="1">
      <c r="A103" s="38">
        <v>4</v>
      </c>
      <c r="B103" s="24" t="s">
        <v>115</v>
      </c>
      <c r="C103" s="51">
        <f>C97-C98+C96</f>
        <v>543400</v>
      </c>
      <c r="D103" s="44"/>
      <c r="E103" s="44"/>
    </row>
    <row r="104" spans="1:5" s="13" customFormat="1" ht="37.5" customHeight="1">
      <c r="A104" s="42" t="s">
        <v>40</v>
      </c>
      <c r="B104" s="48" t="s">
        <v>47</v>
      </c>
      <c r="C104" s="43"/>
      <c r="D104" s="50"/>
      <c r="E104" s="50"/>
    </row>
    <row r="105" spans="1:5" s="13" customFormat="1" ht="37.5" customHeight="1">
      <c r="A105" s="38">
        <v>1</v>
      </c>
      <c r="B105" s="24" t="s">
        <v>116</v>
      </c>
      <c r="C105" s="51">
        <v>7994377</v>
      </c>
      <c r="D105" s="50"/>
      <c r="E105" s="50"/>
    </row>
    <row r="106" spans="1:5" s="12" customFormat="1" ht="37.5" customHeight="1">
      <c r="A106" s="38">
        <v>2</v>
      </c>
      <c r="B106" s="24" t="s">
        <v>13</v>
      </c>
      <c r="C106" s="51">
        <v>49285000</v>
      </c>
      <c r="D106" s="44"/>
      <c r="E106" s="44"/>
    </row>
    <row r="107" spans="1:5" s="12" customFormat="1" ht="37.5" customHeight="1">
      <c r="A107" s="38">
        <v>3</v>
      </c>
      <c r="B107" s="55" t="s">
        <v>123</v>
      </c>
      <c r="C107" s="51">
        <f>SUM(C108:C110)</f>
        <v>56547859</v>
      </c>
      <c r="D107" s="44"/>
      <c r="E107" s="44"/>
    </row>
    <row r="108" spans="1:5" s="15" customFormat="1" ht="37.5" customHeight="1">
      <c r="A108" s="38" t="s">
        <v>14</v>
      </c>
      <c r="B108" s="24" t="s">
        <v>48</v>
      </c>
      <c r="C108" s="51">
        <v>10295859</v>
      </c>
      <c r="D108" s="47"/>
      <c r="E108" s="47"/>
    </row>
    <row r="109" spans="1:5" s="15" customFormat="1" ht="37.5" customHeight="1">
      <c r="A109" s="38">
        <v>3.2</v>
      </c>
      <c r="B109" s="24" t="s">
        <v>78</v>
      </c>
      <c r="C109" s="51">
        <v>810000</v>
      </c>
      <c r="D109" s="47"/>
      <c r="E109" s="47"/>
    </row>
    <row r="110" spans="1:5" s="15" customFormat="1" ht="37.5" customHeight="1">
      <c r="A110" s="38">
        <v>3.3</v>
      </c>
      <c r="B110" s="24" t="s">
        <v>83</v>
      </c>
      <c r="C110" s="51">
        <v>45442000</v>
      </c>
      <c r="D110" s="47"/>
      <c r="E110" s="47"/>
    </row>
    <row r="111" spans="1:5" s="12" customFormat="1" ht="37.5" customHeight="1">
      <c r="A111" s="38">
        <v>4</v>
      </c>
      <c r="B111" s="24" t="s">
        <v>115</v>
      </c>
      <c r="C111" s="51">
        <f>C105+C106-C107</f>
        <v>731518</v>
      </c>
      <c r="D111" s="44"/>
      <c r="E111" s="44"/>
    </row>
    <row r="112" spans="1:5" s="13" customFormat="1" ht="37.5" customHeight="1">
      <c r="A112" s="42" t="s">
        <v>41</v>
      </c>
      <c r="B112" s="48" t="s">
        <v>93</v>
      </c>
      <c r="C112" s="43"/>
      <c r="D112" s="50"/>
      <c r="E112" s="50"/>
    </row>
    <row r="113" spans="1:5" s="13" customFormat="1" ht="37.5" customHeight="1">
      <c r="A113" s="38">
        <v>1</v>
      </c>
      <c r="B113" s="24" t="s">
        <v>116</v>
      </c>
      <c r="C113" s="51">
        <v>151509</v>
      </c>
      <c r="D113" s="50"/>
      <c r="E113" s="50"/>
    </row>
    <row r="114" spans="1:5" s="12" customFormat="1" ht="37.5" customHeight="1">
      <c r="A114" s="38">
        <v>2</v>
      </c>
      <c r="B114" s="24" t="s">
        <v>13</v>
      </c>
      <c r="C114" s="51">
        <f>108200+607</f>
        <v>108807</v>
      </c>
      <c r="D114" s="44"/>
      <c r="E114" s="44"/>
    </row>
    <row r="115" spans="1:5" s="12" customFormat="1" ht="37.5" customHeight="1">
      <c r="A115" s="38">
        <v>3</v>
      </c>
      <c r="B115" s="55" t="s">
        <v>123</v>
      </c>
      <c r="C115" s="51">
        <f>178200+59</f>
        <v>178259</v>
      </c>
      <c r="D115" s="44"/>
      <c r="E115" s="44"/>
    </row>
    <row r="116" spans="1:5" s="15" customFormat="1" ht="37.5" customHeight="1">
      <c r="A116" s="38" t="s">
        <v>14</v>
      </c>
      <c r="B116" s="24" t="s">
        <v>100</v>
      </c>
      <c r="C116" s="51">
        <f>C115</f>
        <v>178259</v>
      </c>
      <c r="D116" s="47"/>
      <c r="E116" s="47"/>
    </row>
    <row r="117" spans="1:5" s="12" customFormat="1" ht="37.5" customHeight="1">
      <c r="A117" s="38">
        <v>4</v>
      </c>
      <c r="B117" s="24" t="s">
        <v>115</v>
      </c>
      <c r="C117" s="51">
        <f>C113+C114-C115</f>
        <v>82057</v>
      </c>
      <c r="D117" s="44"/>
      <c r="E117" s="44"/>
    </row>
    <row r="118" spans="1:5" s="13" customFormat="1" ht="65.25" customHeight="1">
      <c r="A118" s="42" t="s">
        <v>42</v>
      </c>
      <c r="B118" s="48" t="s">
        <v>94</v>
      </c>
      <c r="C118" s="43"/>
      <c r="D118" s="50"/>
      <c r="E118" s="50"/>
    </row>
    <row r="119" spans="1:5" s="13" customFormat="1" ht="37.5" customHeight="1">
      <c r="A119" s="38">
        <v>1</v>
      </c>
      <c r="B119" s="24" t="s">
        <v>116</v>
      </c>
      <c r="C119" s="51">
        <v>49863660</v>
      </c>
      <c r="D119" s="50"/>
      <c r="E119" s="50"/>
    </row>
    <row r="120" spans="1:5" s="12" customFormat="1" ht="37.5" customHeight="1">
      <c r="A120" s="38">
        <v>2</v>
      </c>
      <c r="B120" s="24" t="s">
        <v>13</v>
      </c>
      <c r="C120" s="51">
        <v>0</v>
      </c>
      <c r="D120" s="44"/>
      <c r="E120" s="44"/>
    </row>
    <row r="121" spans="1:5" s="12" customFormat="1" ht="37.5" customHeight="1">
      <c r="A121" s="38">
        <v>3</v>
      </c>
      <c r="B121" s="55" t="s">
        <v>123</v>
      </c>
      <c r="C121" s="51">
        <v>0</v>
      </c>
      <c r="D121" s="44"/>
      <c r="E121" s="44"/>
    </row>
    <row r="122" spans="1:5" s="12" customFormat="1" ht="37.5" customHeight="1">
      <c r="A122" s="38">
        <v>4</v>
      </c>
      <c r="B122" s="24" t="s">
        <v>115</v>
      </c>
      <c r="C122" s="51">
        <f>C119+C120-C121</f>
        <v>49863660</v>
      </c>
      <c r="D122" s="44"/>
      <c r="E122" s="44"/>
    </row>
    <row r="123" spans="1:5" s="13" customFormat="1" ht="37.5" customHeight="1">
      <c r="A123" s="42" t="s">
        <v>22</v>
      </c>
      <c r="B123" s="48" t="s">
        <v>95</v>
      </c>
      <c r="C123" s="43"/>
      <c r="D123" s="50"/>
      <c r="E123" s="50"/>
    </row>
    <row r="124" spans="1:5" s="13" customFormat="1" ht="37.5" customHeight="1">
      <c r="A124" s="38">
        <v>1</v>
      </c>
      <c r="B124" s="24" t="s">
        <v>116</v>
      </c>
      <c r="C124" s="51">
        <v>1080000</v>
      </c>
      <c r="D124" s="50"/>
      <c r="E124" s="50"/>
    </row>
    <row r="125" spans="1:5" s="12" customFormat="1" ht="37.5" customHeight="1">
      <c r="A125" s="38">
        <v>2</v>
      </c>
      <c r="B125" s="24" t="s">
        <v>13</v>
      </c>
      <c r="C125" s="51">
        <v>0</v>
      </c>
      <c r="D125" s="44"/>
      <c r="E125" s="44"/>
    </row>
    <row r="126" spans="1:5" s="12" customFormat="1" ht="37.5" customHeight="1">
      <c r="A126" s="38">
        <v>3</v>
      </c>
      <c r="B126" s="55" t="s">
        <v>123</v>
      </c>
      <c r="C126" s="51">
        <v>1080000</v>
      </c>
      <c r="D126" s="44" t="s">
        <v>118</v>
      </c>
      <c r="E126" s="44"/>
    </row>
    <row r="127" spans="1:5" s="12" customFormat="1" ht="37.5" customHeight="1">
      <c r="A127" s="38">
        <v>4</v>
      </c>
      <c r="B127" s="24" t="s">
        <v>115</v>
      </c>
      <c r="C127" s="51">
        <f>C124+C125-C126</f>
        <v>0</v>
      </c>
      <c r="D127" s="44"/>
      <c r="E127" s="44"/>
    </row>
    <row r="128" spans="1:5" s="4" customFormat="1" ht="29.25" customHeight="1">
      <c r="A128" s="29"/>
      <c r="B128" s="57" t="s">
        <v>119</v>
      </c>
      <c r="C128" s="57"/>
      <c r="D128" s="32"/>
      <c r="E128" s="32"/>
    </row>
    <row r="129" spans="1:3" s="4" customFormat="1" ht="18.75">
      <c r="A129" s="7"/>
      <c r="B129" s="16"/>
      <c r="C129" s="18"/>
    </row>
    <row r="130" spans="1:3" s="4" customFormat="1" ht="18.75">
      <c r="A130" s="7"/>
      <c r="B130" s="17" t="s">
        <v>50</v>
      </c>
      <c r="C130" s="19" t="s">
        <v>46</v>
      </c>
    </row>
    <row r="131" spans="1:3" s="4" customFormat="1" ht="18.75">
      <c r="A131" s="7"/>
      <c r="B131" s="16"/>
      <c r="C131" s="25"/>
    </row>
    <row r="132" spans="1:3" s="4" customFormat="1" ht="18.75">
      <c r="A132" s="7"/>
      <c r="B132" s="16"/>
      <c r="C132" s="25"/>
    </row>
    <row r="133" spans="1:3" s="4" customFormat="1" ht="18.75">
      <c r="A133" s="7"/>
      <c r="B133" s="16"/>
      <c r="C133" s="25"/>
    </row>
    <row r="134" spans="1:3" s="5" customFormat="1" ht="30" customHeight="1">
      <c r="A134" s="8"/>
      <c r="B134" s="5" t="s">
        <v>49</v>
      </c>
      <c r="C134" s="20" t="s">
        <v>43</v>
      </c>
    </row>
    <row r="135" spans="1:3" s="4" customFormat="1" ht="18.75">
      <c r="A135" s="7"/>
      <c r="B135" s="21"/>
      <c r="C135" s="21"/>
    </row>
    <row r="136" spans="1:3" s="4" customFormat="1" ht="18.75">
      <c r="A136" s="7"/>
      <c r="C136" s="22"/>
    </row>
    <row r="137" spans="1:3" s="2" customFormat="1" ht="18.75">
      <c r="A137" s="9"/>
      <c r="B137" s="4"/>
      <c r="C137" s="22"/>
    </row>
    <row r="139" spans="1:3" s="2" customFormat="1" ht="18.75">
      <c r="A139" s="9"/>
      <c r="B139" s="4"/>
      <c r="C139" s="22"/>
    </row>
    <row r="140" spans="1:3" s="2" customFormat="1" ht="18.75">
      <c r="A140" s="9"/>
      <c r="B140" s="4"/>
      <c r="C140" s="22"/>
    </row>
    <row r="141" spans="1:3" s="2" customFormat="1" ht="18.75">
      <c r="A141" s="9"/>
      <c r="B141" s="4"/>
      <c r="C141" s="22"/>
    </row>
    <row r="142" spans="1:3" s="2" customFormat="1" ht="18.75">
      <c r="A142" s="9"/>
      <c r="B142" s="4"/>
      <c r="C142" s="22"/>
    </row>
    <row r="143" spans="1:3" s="2" customFormat="1" ht="18.75">
      <c r="A143" s="9"/>
      <c r="B143" s="4"/>
      <c r="C143" s="22"/>
    </row>
    <row r="144" spans="1:3" s="2" customFormat="1" ht="18.75">
      <c r="A144" s="9"/>
      <c r="B144" s="4"/>
      <c r="C144" s="22"/>
    </row>
    <row r="145" spans="1:3" s="2" customFormat="1" ht="18.75">
      <c r="A145" s="9"/>
      <c r="B145" s="4"/>
      <c r="C145" s="22"/>
    </row>
    <row r="146" spans="1:3" s="2" customFormat="1" ht="18.75">
      <c r="A146" s="9"/>
      <c r="B146" s="4"/>
      <c r="C146" s="22"/>
    </row>
    <row r="147" spans="1:3" s="2" customFormat="1" ht="18.75">
      <c r="A147" s="9"/>
      <c r="B147" s="4"/>
      <c r="C147" s="22"/>
    </row>
    <row r="148" spans="1:3" s="2" customFormat="1" ht="18.75">
      <c r="A148" s="9"/>
      <c r="B148" s="4"/>
      <c r="C148" s="22"/>
    </row>
    <row r="149" spans="1:3" s="2" customFormat="1" ht="18.75">
      <c r="A149" s="9"/>
      <c r="B149" s="4"/>
      <c r="C149" s="22"/>
    </row>
    <row r="150" spans="1:3" s="2" customFormat="1" ht="18.75">
      <c r="A150" s="9"/>
      <c r="B150" s="4"/>
      <c r="C150" s="22"/>
    </row>
    <row r="151" spans="1:3" s="2" customFormat="1" ht="18.75">
      <c r="A151" s="9"/>
      <c r="B151" s="4"/>
      <c r="C151" s="22"/>
    </row>
    <row r="152" spans="1:3" s="2" customFormat="1" ht="18.75">
      <c r="A152" s="9"/>
      <c r="B152" s="4"/>
      <c r="C152" s="22"/>
    </row>
    <row r="153" spans="1:3" s="2" customFormat="1" ht="18.75">
      <c r="A153" s="9"/>
      <c r="B153" s="4"/>
      <c r="C153" s="22"/>
    </row>
    <row r="154" spans="1:3" s="2" customFormat="1" ht="18.75">
      <c r="A154" s="9"/>
      <c r="B154" s="4"/>
      <c r="C154" s="22"/>
    </row>
    <row r="155" spans="1:3" s="2" customFormat="1" ht="18.75">
      <c r="A155" s="9"/>
      <c r="B155" s="4"/>
      <c r="C155" s="22"/>
    </row>
    <row r="156" spans="1:3" s="2" customFormat="1" ht="18.75">
      <c r="A156" s="9"/>
      <c r="B156" s="4"/>
      <c r="C156" s="22"/>
    </row>
    <row r="157" spans="1:3" s="2" customFormat="1" ht="18.75">
      <c r="A157" s="9"/>
      <c r="B157" s="4"/>
      <c r="C157" s="22"/>
    </row>
    <row r="158" spans="1:3" s="2" customFormat="1" ht="18.75">
      <c r="A158" s="9"/>
      <c r="B158" s="4"/>
      <c r="C158" s="22"/>
    </row>
    <row r="159" spans="1:3" s="2" customFormat="1" ht="18.75">
      <c r="A159" s="9"/>
      <c r="B159" s="4"/>
      <c r="C159" s="22"/>
    </row>
    <row r="160" spans="1:3" s="2" customFormat="1" ht="18.75">
      <c r="A160" s="9"/>
      <c r="B160" s="4"/>
      <c r="C160" s="22"/>
    </row>
    <row r="161" spans="1:3" s="2" customFormat="1" ht="18.75">
      <c r="A161" s="9"/>
      <c r="B161" s="4"/>
      <c r="C161" s="22"/>
    </row>
    <row r="162" spans="1:3" s="2" customFormat="1" ht="18.75">
      <c r="A162" s="9"/>
      <c r="B162" s="4"/>
      <c r="C162" s="22"/>
    </row>
    <row r="163" spans="1:3" s="2" customFormat="1" ht="18.75">
      <c r="A163" s="9"/>
      <c r="B163" s="4"/>
      <c r="C163" s="22"/>
    </row>
    <row r="164" spans="1:3" s="2" customFormat="1" ht="18.75">
      <c r="A164" s="9"/>
      <c r="B164" s="4"/>
      <c r="C164" s="22"/>
    </row>
  </sheetData>
  <sheetProtection/>
  <mergeCells count="6">
    <mergeCell ref="A1:B1"/>
    <mergeCell ref="B135:C135"/>
    <mergeCell ref="A2:B2"/>
    <mergeCell ref="B3:C3"/>
    <mergeCell ref="B4:C4"/>
    <mergeCell ref="B128:C128"/>
  </mergeCells>
  <printOptions/>
  <pageMargins left="0.2" right="0.2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DAIMYTek</dc:creator>
  <cp:keywords/>
  <dc:description/>
  <cp:lastModifiedBy>Admin</cp:lastModifiedBy>
  <cp:lastPrinted>2024-04-15T08:53:43Z</cp:lastPrinted>
  <dcterms:created xsi:type="dcterms:W3CDTF">2007-10-10T08:10:20Z</dcterms:created>
  <dcterms:modified xsi:type="dcterms:W3CDTF">2024-04-15T08:53:44Z</dcterms:modified>
  <cp:category/>
  <cp:version/>
  <cp:contentType/>
  <cp:contentStatus/>
</cp:coreProperties>
</file>