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7995"/>
  </bookViews>
  <sheets>
    <sheet name="Biêu 9" sheetId="2" r:id="rId1"/>
  </sheets>
  <calcPr calcId="144525"/>
</workbook>
</file>

<file path=xl/calcChain.xml><?xml version="1.0" encoding="utf-8"?>
<calcChain xmlns="http://schemas.openxmlformats.org/spreadsheetml/2006/main">
  <c r="C14" i="2" l="1"/>
  <c r="D21" i="2"/>
  <c r="F21" i="2" s="1"/>
  <c r="C77" i="2"/>
  <c r="C74" i="2"/>
  <c r="C70" i="2"/>
  <c r="C68" i="2"/>
  <c r="F68" i="2" s="1"/>
  <c r="C62" i="2"/>
  <c r="C58" i="2"/>
  <c r="C52" i="2"/>
  <c r="C47" i="2"/>
  <c r="C43" i="2"/>
  <c r="C37" i="2"/>
  <c r="C31" i="2"/>
  <c r="C28" i="2"/>
  <c r="C26" i="2"/>
  <c r="D26" i="2" s="1"/>
  <c r="E26" i="2" s="1"/>
  <c r="D96" i="2"/>
  <c r="E96" i="2" s="1"/>
  <c r="C95" i="2"/>
  <c r="E95" i="2" s="1"/>
  <c r="C92" i="2"/>
  <c r="E92" i="2" s="1"/>
  <c r="D93" i="2"/>
  <c r="E93" i="2" s="1"/>
  <c r="C89" i="2"/>
  <c r="D90" i="2"/>
  <c r="E90" i="2" s="1"/>
  <c r="C80" i="2"/>
  <c r="D80" i="2" s="1"/>
  <c r="E80" i="2" s="1"/>
  <c r="D81" i="2"/>
  <c r="E81" i="2" s="1"/>
  <c r="C87" i="2"/>
  <c r="C83" i="2"/>
  <c r="D85" i="2"/>
  <c r="E85" i="2" s="1"/>
  <c r="D92" i="2" l="1"/>
  <c r="C82" i="2"/>
  <c r="D95" i="2"/>
  <c r="D78" i="2"/>
  <c r="E78" i="2" s="1"/>
  <c r="D75" i="2"/>
  <c r="E75" i="2" s="1"/>
  <c r="F73" i="2"/>
  <c r="F67" i="2"/>
  <c r="F65" i="2"/>
  <c r="F70" i="2"/>
  <c r="F72" i="2"/>
  <c r="F71" i="2"/>
  <c r="F69" i="2"/>
  <c r="D69" i="2"/>
  <c r="D62" i="2"/>
  <c r="D64" i="2"/>
  <c r="F64" i="2" s="1"/>
  <c r="D63" i="2"/>
  <c r="F63" i="2" s="1"/>
  <c r="D59" i="2"/>
  <c r="E59" i="2" s="1"/>
  <c r="C56" i="2"/>
  <c r="D56" i="2" s="1"/>
  <c r="E56" i="2" s="1"/>
  <c r="D52" i="2"/>
  <c r="E52" i="2" s="1"/>
  <c r="D54" i="2"/>
  <c r="E54" i="2" s="1"/>
  <c r="D53" i="2"/>
  <c r="E53" i="2" s="1"/>
  <c r="D43" i="2"/>
  <c r="E43" i="2" s="1"/>
  <c r="D45" i="2"/>
  <c r="E45" i="2" s="1"/>
  <c r="D37" i="2"/>
  <c r="E37" i="2" s="1"/>
  <c r="D31" i="2"/>
  <c r="E31" i="2" s="1"/>
  <c r="D28" i="2"/>
  <c r="E28" i="2" s="1"/>
  <c r="D32" i="2"/>
  <c r="E32" i="2" s="1"/>
  <c r="D33" i="2"/>
  <c r="E33" i="2" s="1"/>
  <c r="D34" i="2"/>
  <c r="E34" i="2" s="1"/>
  <c r="D35" i="2"/>
  <c r="E35" i="2" s="1"/>
  <c r="D36" i="2"/>
  <c r="E36" i="2" s="1"/>
  <c r="D38" i="2"/>
  <c r="E38" i="2" s="1"/>
  <c r="D39" i="2"/>
  <c r="E39" i="2" s="1"/>
  <c r="D40" i="2"/>
  <c r="E40" i="2" s="1"/>
  <c r="D41" i="2"/>
  <c r="E41" i="2" s="1"/>
  <c r="D42" i="2"/>
  <c r="E42" i="2" s="1"/>
  <c r="D44" i="2"/>
  <c r="E44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5" i="2"/>
  <c r="E55" i="2" s="1"/>
  <c r="D57" i="2"/>
  <c r="E57" i="2" s="1"/>
  <c r="D58" i="2"/>
  <c r="E58" i="2" s="1"/>
  <c r="D60" i="2"/>
  <c r="E60" i="2" s="1"/>
  <c r="D61" i="2"/>
  <c r="E61" i="2" s="1"/>
  <c r="D65" i="2"/>
  <c r="D66" i="2"/>
  <c r="F66" i="2" s="1"/>
  <c r="D67" i="2"/>
  <c r="D68" i="2"/>
  <c r="D70" i="2"/>
  <c r="D71" i="2"/>
  <c r="D72" i="2"/>
  <c r="D73" i="2"/>
  <c r="D74" i="2"/>
  <c r="E74" i="2" s="1"/>
  <c r="D76" i="2"/>
  <c r="E76" i="2" s="1"/>
  <c r="D77" i="2"/>
  <c r="E77" i="2" s="1"/>
  <c r="D79" i="2"/>
  <c r="E79" i="2" s="1"/>
  <c r="D82" i="2"/>
  <c r="E82" i="2" s="1"/>
  <c r="D83" i="2"/>
  <c r="E83" i="2" s="1"/>
  <c r="D84" i="2"/>
  <c r="E84" i="2" s="1"/>
  <c r="D86" i="2"/>
  <c r="E86" i="2" s="1"/>
  <c r="D87" i="2"/>
  <c r="E87" i="2" s="1"/>
  <c r="D88" i="2"/>
  <c r="E88" i="2" s="1"/>
  <c r="D89" i="2"/>
  <c r="E89" i="2" s="1"/>
  <c r="D30" i="2"/>
  <c r="E30" i="2" s="1"/>
  <c r="D29" i="2"/>
  <c r="E29" i="2" s="1"/>
  <c r="D27" i="2"/>
  <c r="E27" i="2" s="1"/>
  <c r="C11" i="2"/>
  <c r="F18" i="2"/>
  <c r="E18" i="2"/>
  <c r="F19" i="2"/>
  <c r="E19" i="2"/>
  <c r="F17" i="2"/>
  <c r="E17" i="2"/>
  <c r="F16" i="2"/>
  <c r="E16" i="2"/>
  <c r="E14" i="2" s="1"/>
  <c r="D19" i="2"/>
  <c r="D18" i="2"/>
  <c r="D17" i="2"/>
  <c r="D16" i="2"/>
  <c r="F14" i="2" l="1"/>
  <c r="F11" i="2" s="1"/>
  <c r="C24" i="2"/>
  <c r="D24" i="2" s="1"/>
  <c r="E24" i="2"/>
  <c r="C23" i="2"/>
  <c r="D23" i="2" s="1"/>
  <c r="F62" i="2"/>
  <c r="F24" i="2" s="1"/>
  <c r="D14" i="2"/>
  <c r="D11" i="2" s="1"/>
  <c r="E11" i="2"/>
</calcChain>
</file>

<file path=xl/sharedStrings.xml><?xml version="1.0" encoding="utf-8"?>
<sst xmlns="http://schemas.openxmlformats.org/spreadsheetml/2006/main" count="112" uniqueCount="103">
  <si>
    <t>A</t>
  </si>
  <si>
    <t>I</t>
  </si>
  <si>
    <t>B</t>
  </si>
  <si>
    <t>Quyết toán chi ngân sách nhà nước</t>
  </si>
  <si>
    <t>HIỆU TRƯỞNG</t>
  </si>
  <si>
    <t>Nguyễn Thị Hương</t>
  </si>
  <si>
    <t>Biểu số 9 - Ban hành kèm theo Thông tư số 61/2017/TT-BTC ngày 15 tháng 6 năm 2017 của Bộ Tài Chính</t>
  </si>
  <si>
    <t>Đơn vị:                          TRƯỜNG TIỂU HỌC KHỞI NGHĨA</t>
  </si>
  <si>
    <t xml:space="preserve">Chương: </t>
  </si>
  <si>
    <t>(Kèm theo Quyết định số         /QĐ-THKN ngày                    của trường TH Khởi Nghĩa)</t>
  </si>
  <si>
    <t>(Dùng cho các tổ chức cấp trên và đơn vị sử dụng ngân sách nhà nước hỗ trợ)</t>
  </si>
  <si>
    <t>STT</t>
  </si>
  <si>
    <t>Nội dung</t>
  </si>
  <si>
    <t>Trong đó</t>
  </si>
  <si>
    <t>Quỹ lương</t>
  </si>
  <si>
    <t>Trích lập
 các quỹ</t>
  </si>
  <si>
    <t>Mua sắm,
 sửa chữa</t>
  </si>
  <si>
    <t>Số liệu báo
 cáo quyết toán</t>
  </si>
  <si>
    <t>Số liệu quyết
 toán được duyệt</t>
  </si>
  <si>
    <t>Quyết toán thu nguồn khác (nếu có)</t>
  </si>
  <si>
    <t>Thu hội phí</t>
  </si>
  <si>
    <t>Thu từ đóng góp của tổ chức, cá nhân</t>
  </si>
  <si>
    <t>Thu sự nghiệp khác</t>
  </si>
  <si>
    <t>Chi tiết theo từng loại thu</t>
  </si>
  <si>
    <t>3.1</t>
  </si>
  <si>
    <t>3.2</t>
  </si>
  <si>
    <t>3.3</t>
  </si>
  <si>
    <t>3.4</t>
  </si>
  <si>
    <t>3.5</t>
  </si>
  <si>
    <t>Quản lí HSNGCK</t>
  </si>
  <si>
    <t>Thu Tiếng Anh phonics</t>
  </si>
  <si>
    <t>Thu hỗ trợ giáo dục</t>
  </si>
  <si>
    <t>Thu quỹ Đội</t>
  </si>
  <si>
    <t>Thu xã HHGD</t>
  </si>
  <si>
    <t>Chi thường xuyên</t>
  </si>
  <si>
    <t>Đv tính: Đồng</t>
  </si>
  <si>
    <t>- Mục: 6000 Tiền Lương</t>
  </si>
  <si>
    <t>- Mục: 6050 Tiền công trả cho
 vị trí lao động thường xuyên theo hợp đồng</t>
  </si>
  <si>
    <t>- Mục: 6100 Phụ cấp Lương</t>
  </si>
  <si>
    <t>+ Tiểu mục 6101 (Phụ cấp chức vụ)</t>
  </si>
  <si>
    <t>+ Tiểu mục 6113 (Phụ cấp trách nghiệm theo nghề
, theo công việc)</t>
  </si>
  <si>
    <t>+ Tiểu mục 6115 (Phụ cấp thâm niên vượt khung, phụ cấp thâm niên nghề)</t>
  </si>
  <si>
    <t>- Mục: 6300 Các khoản đóng góp</t>
  </si>
  <si>
    <t>+ Tiểu mục 6301 (Bảo hiểm xã hội)</t>
  </si>
  <si>
    <t>+ Tiểu mục 6302 (Bảo hiểm y tế)</t>
  </si>
  <si>
    <t>+ Tiểu mục 6501 (Tiền điện)</t>
  </si>
  <si>
    <t>- Mục: 6550 Vật tư văn phòng</t>
  </si>
  <si>
    <t>+ Tiểu mục 6551 (Văn phòng phẩm)</t>
  </si>
  <si>
    <t>+ Tiểu mục 6552 (Mua sắm công cụ, 
dụng cụ văn phòng)</t>
  </si>
  <si>
    <t>+ Tiểu mục 6608 (Phim ảnh, ấn phẩm
 truyền thông, sách, báo, tạp chí thư viện)</t>
  </si>
  <si>
    <t>- Mục: 6700 Công tác phí</t>
  </si>
  <si>
    <t>- Mục: 6750 Chi phí thuê mướn</t>
  </si>
  <si>
    <t>- Mục: 6900 Sửa chữa duy tu tài sản
 phụ vụ công tác chuyên môn và các 
công trình cơ sở hạ tầng</t>
  </si>
  <si>
    <t>+ Tiểu mục 6949 (Các tài sản và công trình
 hạ tầng cơ sở khác)</t>
  </si>
  <si>
    <t>- Mục: 6950 Mua sắm tài sản phục vụ 
công tác chuyên môn</t>
  </si>
  <si>
    <t>- Mục: 7000 Chi phí nghiệp vụ chuyên môn từng ngành</t>
  </si>
  <si>
    <t>+ Tiểu mục 7012 (Chi phí hoạt động
 nghiệp vụ chuyên ngành)</t>
  </si>
  <si>
    <t>+ Tiểu mục 7049 (Chi khác)</t>
  </si>
  <si>
    <t>- Mục: 7750 Chi khác</t>
  </si>
  <si>
    <t>- Mục: 7950 Chi lập các quỹ của đơn vị
 thực hiện khoán chi và đơn vị sự nghiệp 
có thu theo chế độ quy định</t>
  </si>
  <si>
    <t>Kinh phí nhiệm vụ không thường xuyên</t>
  </si>
  <si>
    <t>- Mục: 6900 Sửa chữa, duy tu tài sản phục vụ công tác chuyên môn và các công trình cơ sở hạ tầng</t>
  </si>
  <si>
    <t>+ Tiểu mục 6907 (Nhà cửa)</t>
  </si>
  <si>
    <t>+ Tiểu mục 6105 (Phụ cấp làm đêm
, làm thêm giờ)</t>
  </si>
  <si>
    <t>- Mục: 6500 Thanh toán dịch vụ
 công cộng</t>
  </si>
  <si>
    <t>+ Tiểu mục 6349 (Các khoản đóng
 góp khác)</t>
  </si>
  <si>
    <t>+ Tiểu mục 6912 (Các thiết bị công nghệ
 thông tin)</t>
  </si>
  <si>
    <t>+ Tiểu mục 6921 (Đường điện,
 cấp thoát nước)</t>
  </si>
  <si>
    <t>+ Tiểu mục 7756 (Chi các khoản phí
 và lệ phí)</t>
  </si>
  <si>
    <t>+ Tiểu mục 7001 (Chi mua hàng hóa
, vật tư)</t>
  </si>
  <si>
    <t>+ Tiểu mục 7001 (Chi mua hàng hóa,
 vật tư)</t>
  </si>
  <si>
    <t>+ Tiểu mục 6757 (Thuê lao động
 trong nước)</t>
  </si>
  <si>
    <t>+ Tiểu mục 6799 (Chi phí thuê
 mướn khác)</t>
  </si>
  <si>
    <t>Chi sự nghiệp giáo dục đào tạo,
 dạy nghề</t>
  </si>
  <si>
    <t>+ Tiểu mục 6001 (Lương theo
 ngạch, bậc)</t>
  </si>
  <si>
    <t>+ Tiểu mục 7952 (Chi lập quỹ
 phúc lợi)</t>
  </si>
  <si>
    <t>+ Tiểu mục 6112 (Phụ cấp ưu
 đãi nghề)</t>
  </si>
  <si>
    <t>+ Tiểu mục 6303 (Kinh phí công
 đoàn)</t>
  </si>
  <si>
    <t>+ Tiểu mục 6304 (Bảo hiểm
 thất nghiệp)</t>
  </si>
  <si>
    <t>+ Tiểu mục 6553 (Khoán văn
 phòng phẩm)</t>
  </si>
  <si>
    <t>+ Tiểu mục 6599 (Vật tư văn
 phòng khác)</t>
  </si>
  <si>
    <t>+ Tiểu mục 6704 (Khoán
 công tác phí)</t>
  </si>
  <si>
    <t>- Mục: 6600 Thông tin tuyên truyền,liên lạc</t>
  </si>
  <si>
    <t>+ Tiểu mục 6051 (Tiền công trả cho
 vị trí lao động thường xuyên theo hợp đồng)</t>
  </si>
  <si>
    <t>+ Tiểu mục 6549 (Chi khác)</t>
  </si>
  <si>
    <t>+ Tiểu mục 7757 (Chi bảo hiểm tài sản và phương tiện)</t>
  </si>
  <si>
    <t>Trông trưa bán trú</t>
  </si>
  <si>
    <t>QUYẾT TOÁN THU - CHI NGUỒN NGÂN SÁCH, NGUỒN KHÁC năm 2021</t>
  </si>
  <si>
    <t>Thu TA yếu tố nước ngoài</t>
  </si>
  <si>
    <t>+ Tiểu mục 6003 (Lương hợp đồng theo chế độ)</t>
  </si>
  <si>
    <t>+ Tiểu mục 6502 (Tiền nước)</t>
  </si>
  <si>
    <t>+ Tiểu mục 6605 (Thuê bao kênh vệ tinh, thuê bao cáp truyền hình, cước phí Internet, đường truyền mạng)</t>
  </si>
  <si>
    <t>+ Tiểu mục 6699 (Chi phí khác)</t>
  </si>
  <si>
    <t>+ Tiểu mục 6754 (Thuê thiết bị các loại)</t>
  </si>
  <si>
    <t>+ Tiểu mục 6905 (Tài sản và thiết bị chuyên dùng)</t>
  </si>
  <si>
    <t>+ Tiểu mục 6955 (Tài sản và thiết bị
 văn phòng)</t>
  </si>
  <si>
    <t>+ Tiểu mục 7951 (Chi lập quỹ
 bổ sung thu nhập, quỹ dự phòng ổn định thu nhập)</t>
  </si>
  <si>
    <t>+ Tiểu mục 6912 (Các thiết bị 
công nghệ thông tin)</t>
  </si>
  <si>
    <t>- Mục: 8000 Chi hỗ trợ
 và giải quyết việc làm</t>
  </si>
  <si>
    <t>+ Tiểu mục 8006 (Chi tinh giảm biên chế)</t>
  </si>
  <si>
    <t>Kinh phí Tinh giảm biên chế (15)</t>
  </si>
  <si>
    <t>Kinh phí Cải cách tiền lương (14)</t>
  </si>
  <si>
    <t>Khởi Nghĩa, ngày          tháng      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</si>
</sst>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Times New Roman"/>
      <family val="2"/>
    </font>
    <font>
      <sz val="10"/>
      <name val="Arial"/>
      <family val="2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3" fillId="0" borderId="0" xfId="0" applyFont="1"/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0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topLeftCell="A52" zoomScaleNormal="100" workbookViewId="0">
      <selection activeCell="C62" sqref="C62"/>
    </sheetView>
  </sheetViews>
  <sheetFormatPr defaultRowHeight="15.75" x14ac:dyDescent="0.25"/>
  <cols>
    <col min="1" max="1" width="3.25" style="1" customWidth="1"/>
    <col min="2" max="2" width="29.5" style="1" customWidth="1"/>
    <col min="3" max="3" width="14.125" style="1" customWidth="1"/>
    <col min="4" max="4" width="14" style="1" customWidth="1"/>
    <col min="5" max="5" width="12.875" style="1" customWidth="1"/>
    <col min="6" max="6" width="11.5" style="1" customWidth="1"/>
    <col min="7" max="7" width="8.625" style="1" customWidth="1"/>
    <col min="8" max="10" width="9" style="1"/>
    <col min="11" max="11" width="14" style="17" customWidth="1"/>
    <col min="12" max="15" width="11.5" style="17" customWidth="1"/>
    <col min="16" max="16384" width="9" style="1"/>
  </cols>
  <sheetData>
    <row r="1" spans="1:7" ht="18" customHeight="1" x14ac:dyDescent="0.25">
      <c r="A1" s="18" t="s">
        <v>6</v>
      </c>
      <c r="B1" s="18"/>
      <c r="C1" s="18"/>
      <c r="D1" s="18"/>
      <c r="E1" s="18"/>
      <c r="F1" s="18"/>
      <c r="G1" s="18"/>
    </row>
    <row r="3" spans="1:7" x14ac:dyDescent="0.25">
      <c r="A3" s="5" t="s">
        <v>7</v>
      </c>
    </row>
    <row r="4" spans="1:7" x14ac:dyDescent="0.25">
      <c r="A4" s="5" t="s">
        <v>8</v>
      </c>
    </row>
    <row r="5" spans="1:7" ht="18.75" x14ac:dyDescent="0.3">
      <c r="A5" s="19" t="s">
        <v>87</v>
      </c>
      <c r="B5" s="19"/>
      <c r="C5" s="19"/>
      <c r="D5" s="19"/>
      <c r="E5" s="19"/>
      <c r="F5" s="19"/>
      <c r="G5" s="19"/>
    </row>
    <row r="6" spans="1:7" x14ac:dyDescent="0.25">
      <c r="A6" s="18" t="s">
        <v>9</v>
      </c>
      <c r="B6" s="18"/>
      <c r="C6" s="18"/>
      <c r="D6" s="18"/>
      <c r="E6" s="18"/>
      <c r="F6" s="18"/>
      <c r="G6" s="18"/>
    </row>
    <row r="7" spans="1:7" x14ac:dyDescent="0.25">
      <c r="A7" s="20" t="s">
        <v>10</v>
      </c>
      <c r="B7" s="20"/>
      <c r="C7" s="20"/>
      <c r="D7" s="20"/>
      <c r="E7" s="20"/>
      <c r="F7" s="20"/>
      <c r="G7" s="20"/>
    </row>
    <row r="8" spans="1:7" x14ac:dyDescent="0.25">
      <c r="F8" s="21" t="s">
        <v>35</v>
      </c>
      <c r="G8" s="21"/>
    </row>
    <row r="9" spans="1:7" ht="21" customHeight="1" x14ac:dyDescent="0.25">
      <c r="A9" s="24" t="s">
        <v>11</v>
      </c>
      <c r="B9" s="25" t="s">
        <v>12</v>
      </c>
      <c r="C9" s="26" t="s">
        <v>17</v>
      </c>
      <c r="D9" s="26" t="s">
        <v>18</v>
      </c>
      <c r="E9" s="25" t="s">
        <v>13</v>
      </c>
      <c r="F9" s="25"/>
      <c r="G9" s="25"/>
    </row>
    <row r="10" spans="1:7" ht="41.25" customHeight="1" x14ac:dyDescent="0.25">
      <c r="A10" s="24"/>
      <c r="B10" s="25"/>
      <c r="C10" s="26"/>
      <c r="D10" s="26"/>
      <c r="E10" s="15" t="s">
        <v>14</v>
      </c>
      <c r="F10" s="16" t="s">
        <v>16</v>
      </c>
      <c r="G10" s="16" t="s">
        <v>15</v>
      </c>
    </row>
    <row r="11" spans="1:7" ht="22.5" customHeight="1" x14ac:dyDescent="0.25">
      <c r="A11" s="4" t="s">
        <v>0</v>
      </c>
      <c r="B11" s="2" t="s">
        <v>19</v>
      </c>
      <c r="C11" s="6">
        <f>C14</f>
        <v>609086000</v>
      </c>
      <c r="D11" s="6">
        <f>D14</f>
        <v>609086000</v>
      </c>
      <c r="E11" s="7">
        <f>E13+E14</f>
        <v>356415200</v>
      </c>
      <c r="F11" s="7">
        <f>F13+F14</f>
        <v>252670800</v>
      </c>
      <c r="G11" s="7"/>
    </row>
    <row r="12" spans="1:7" ht="22.5" customHeight="1" x14ac:dyDescent="0.25">
      <c r="A12" s="4">
        <v>1</v>
      </c>
      <c r="B12" s="2" t="s">
        <v>20</v>
      </c>
      <c r="C12" s="7"/>
      <c r="D12" s="7"/>
      <c r="E12" s="7"/>
      <c r="F12" s="7"/>
      <c r="G12" s="7"/>
    </row>
    <row r="13" spans="1:7" ht="22.5" customHeight="1" x14ac:dyDescent="0.25">
      <c r="A13" s="4">
        <v>2</v>
      </c>
      <c r="B13" s="2" t="s">
        <v>21</v>
      </c>
      <c r="C13" s="7"/>
      <c r="D13" s="7"/>
      <c r="E13" s="7"/>
      <c r="F13" s="7"/>
      <c r="G13" s="7"/>
    </row>
    <row r="14" spans="1:7" ht="22.5" customHeight="1" x14ac:dyDescent="0.25">
      <c r="A14" s="4">
        <v>3</v>
      </c>
      <c r="B14" s="2" t="s">
        <v>22</v>
      </c>
      <c r="C14" s="6">
        <f>SUM(C16:C22)</f>
        <v>609086000</v>
      </c>
      <c r="D14" s="6">
        <f>C14</f>
        <v>609086000</v>
      </c>
      <c r="E14" s="7">
        <f>E16+E17+E18+E19</f>
        <v>356415200</v>
      </c>
      <c r="F14" s="7">
        <f>F16+F17+F18+F19+F21</f>
        <v>252670800</v>
      </c>
      <c r="G14" s="7"/>
    </row>
    <row r="15" spans="1:7" ht="22.5" customHeight="1" x14ac:dyDescent="0.25">
      <c r="A15" s="4"/>
      <c r="B15" s="2" t="s">
        <v>23</v>
      </c>
      <c r="C15" s="7"/>
      <c r="D15" s="7"/>
      <c r="E15" s="7"/>
      <c r="F15" s="7"/>
      <c r="G15" s="7"/>
    </row>
    <row r="16" spans="1:7" ht="22.5" customHeight="1" x14ac:dyDescent="0.25">
      <c r="A16" s="4" t="s">
        <v>24</v>
      </c>
      <c r="B16" s="2" t="s">
        <v>29</v>
      </c>
      <c r="C16" s="7">
        <v>299360000</v>
      </c>
      <c r="D16" s="7">
        <f>C16</f>
        <v>299360000</v>
      </c>
      <c r="E16" s="7">
        <f>C16*85%</f>
        <v>254456000</v>
      </c>
      <c r="F16" s="7">
        <f>C16*15%</f>
        <v>44904000</v>
      </c>
      <c r="G16" s="13"/>
    </row>
    <row r="17" spans="1:7" ht="22.5" customHeight="1" x14ac:dyDescent="0.25">
      <c r="A17" s="4" t="s">
        <v>25</v>
      </c>
      <c r="B17" s="2" t="s">
        <v>30</v>
      </c>
      <c r="C17" s="7">
        <v>40650000</v>
      </c>
      <c r="D17" s="7">
        <f>C17</f>
        <v>40650000</v>
      </c>
      <c r="E17" s="7">
        <f>C17*40%</f>
        <v>16260000</v>
      </c>
      <c r="F17" s="7">
        <f>C17*60%</f>
        <v>24390000</v>
      </c>
      <c r="G17" s="13"/>
    </row>
    <row r="18" spans="1:7" ht="22.5" customHeight="1" x14ac:dyDescent="0.25">
      <c r="A18" s="4"/>
      <c r="B18" s="2" t="s">
        <v>88</v>
      </c>
      <c r="C18" s="7">
        <v>137280000</v>
      </c>
      <c r="D18" s="7">
        <f>C18</f>
        <v>137280000</v>
      </c>
      <c r="E18" s="7">
        <f>C18*12%</f>
        <v>16473600</v>
      </c>
      <c r="F18" s="7">
        <f>C18*88%</f>
        <v>120806400</v>
      </c>
      <c r="G18" s="13"/>
    </row>
    <row r="19" spans="1:7" ht="22.5" customHeight="1" x14ac:dyDescent="0.25">
      <c r="A19" s="4"/>
      <c r="B19" s="2" t="s">
        <v>86</v>
      </c>
      <c r="C19" s="7">
        <v>115376000</v>
      </c>
      <c r="D19" s="7">
        <f>C19</f>
        <v>115376000</v>
      </c>
      <c r="E19" s="7">
        <f>C19*60%</f>
        <v>69225600</v>
      </c>
      <c r="F19" s="7">
        <f>C19*40%</f>
        <v>46150400</v>
      </c>
      <c r="G19" s="13"/>
    </row>
    <row r="20" spans="1:7" ht="22.5" customHeight="1" x14ac:dyDescent="0.25">
      <c r="A20" s="4" t="s">
        <v>26</v>
      </c>
      <c r="B20" s="2" t="s">
        <v>31</v>
      </c>
      <c r="C20" s="7"/>
      <c r="D20" s="7"/>
      <c r="E20" s="7"/>
      <c r="F20" s="7"/>
      <c r="G20" s="13"/>
    </row>
    <row r="21" spans="1:7" ht="22.5" customHeight="1" x14ac:dyDescent="0.25">
      <c r="A21" s="4" t="s">
        <v>27</v>
      </c>
      <c r="B21" s="2" t="s">
        <v>32</v>
      </c>
      <c r="C21" s="7">
        <v>16420000</v>
      </c>
      <c r="D21" s="7">
        <f>C21</f>
        <v>16420000</v>
      </c>
      <c r="E21" s="7"/>
      <c r="F21" s="7">
        <f>D21</f>
        <v>16420000</v>
      </c>
      <c r="G21" s="13"/>
    </row>
    <row r="22" spans="1:7" ht="22.5" customHeight="1" x14ac:dyDescent="0.25">
      <c r="A22" s="4" t="s">
        <v>28</v>
      </c>
      <c r="B22" s="2" t="s">
        <v>33</v>
      </c>
      <c r="C22" s="7"/>
      <c r="D22" s="7"/>
      <c r="E22" s="7"/>
      <c r="F22" s="7"/>
      <c r="G22" s="7"/>
    </row>
    <row r="23" spans="1:7" ht="22.5" customHeight="1" x14ac:dyDescent="0.25">
      <c r="A23" s="4" t="s">
        <v>2</v>
      </c>
      <c r="B23" s="2" t="s">
        <v>3</v>
      </c>
      <c r="C23" s="6">
        <f>C24+C82+C92+C95</f>
        <v>5005558389</v>
      </c>
      <c r="D23" s="6">
        <f>C23</f>
        <v>5005558389</v>
      </c>
      <c r="E23" s="6"/>
      <c r="F23" s="7"/>
      <c r="G23" s="7"/>
    </row>
    <row r="24" spans="1:7" ht="22.5" customHeight="1" x14ac:dyDescent="0.25">
      <c r="A24" s="4" t="s">
        <v>1</v>
      </c>
      <c r="B24" s="2" t="s">
        <v>34</v>
      </c>
      <c r="C24" s="6">
        <f>C26+C28+C31+C37+C43+C47+C52+C56+C58+C62+C68+C70+C74+C77+C80</f>
        <v>3610620001</v>
      </c>
      <c r="D24" s="6">
        <f>C24</f>
        <v>3610620001</v>
      </c>
      <c r="E24" s="6">
        <f>E26+E28+E31+E37+E43+E47+E52+E56+E58+E74+E77+E80</f>
        <v>3396488471</v>
      </c>
      <c r="F24" s="6">
        <f>F62+F68+F70</f>
        <v>214131530</v>
      </c>
      <c r="G24" s="7"/>
    </row>
    <row r="25" spans="1:7" ht="31.5" x14ac:dyDescent="0.25">
      <c r="A25" s="4">
        <v>3</v>
      </c>
      <c r="B25" s="3" t="s">
        <v>73</v>
      </c>
      <c r="C25" s="7"/>
      <c r="D25" s="7"/>
      <c r="E25" s="7"/>
      <c r="F25" s="7"/>
      <c r="G25" s="7"/>
    </row>
    <row r="26" spans="1:7" ht="21" customHeight="1" x14ac:dyDescent="0.25">
      <c r="A26" s="4"/>
      <c r="B26" s="8" t="s">
        <v>36</v>
      </c>
      <c r="C26" s="6">
        <f>C27</f>
        <v>1482381633</v>
      </c>
      <c r="D26" s="6">
        <f t="shared" ref="D26:E30" si="0">C26</f>
        <v>1482381633</v>
      </c>
      <c r="E26" s="6">
        <f t="shared" si="0"/>
        <v>1482381633</v>
      </c>
      <c r="F26" s="7"/>
      <c r="G26" s="7"/>
    </row>
    <row r="27" spans="1:7" ht="31.5" x14ac:dyDescent="0.25">
      <c r="A27" s="4"/>
      <c r="B27" s="9" t="s">
        <v>74</v>
      </c>
      <c r="C27" s="7">
        <v>1482381633</v>
      </c>
      <c r="D27" s="7">
        <f t="shared" si="0"/>
        <v>1482381633</v>
      </c>
      <c r="E27" s="7">
        <f t="shared" si="0"/>
        <v>1482381633</v>
      </c>
      <c r="F27" s="7"/>
      <c r="G27" s="7"/>
    </row>
    <row r="28" spans="1:7" ht="47.25" x14ac:dyDescent="0.25">
      <c r="A28" s="4"/>
      <c r="B28" s="10" t="s">
        <v>37</v>
      </c>
      <c r="C28" s="6">
        <f>C29+C30</f>
        <v>78046200</v>
      </c>
      <c r="D28" s="6">
        <f t="shared" si="0"/>
        <v>78046200</v>
      </c>
      <c r="E28" s="6">
        <f t="shared" si="0"/>
        <v>78046200</v>
      </c>
      <c r="F28" s="7"/>
      <c r="G28" s="7"/>
    </row>
    <row r="29" spans="1:7" ht="31.5" x14ac:dyDescent="0.25">
      <c r="A29" s="4"/>
      <c r="B29" s="9" t="s">
        <v>89</v>
      </c>
      <c r="C29" s="7">
        <v>18774000</v>
      </c>
      <c r="D29" s="7">
        <f t="shared" si="0"/>
        <v>18774000</v>
      </c>
      <c r="E29" s="7">
        <f t="shared" si="0"/>
        <v>18774000</v>
      </c>
      <c r="F29" s="7"/>
      <c r="G29" s="7"/>
    </row>
    <row r="30" spans="1:7" ht="47.25" x14ac:dyDescent="0.25">
      <c r="A30" s="4"/>
      <c r="B30" s="9" t="s">
        <v>83</v>
      </c>
      <c r="C30" s="7">
        <v>59272200</v>
      </c>
      <c r="D30" s="7">
        <f t="shared" si="0"/>
        <v>59272200</v>
      </c>
      <c r="E30" s="7">
        <f t="shared" si="0"/>
        <v>59272200</v>
      </c>
      <c r="F30" s="7"/>
      <c r="G30" s="7"/>
    </row>
    <row r="31" spans="1:7" ht="23.25" customHeight="1" x14ac:dyDescent="0.25">
      <c r="A31" s="4"/>
      <c r="B31" s="8" t="s">
        <v>38</v>
      </c>
      <c r="C31" s="6">
        <f>SUM(C32:C36)</f>
        <v>988656946</v>
      </c>
      <c r="D31" s="6">
        <f t="shared" ref="D31:E31" si="1">C31</f>
        <v>988656946</v>
      </c>
      <c r="E31" s="6">
        <f t="shared" si="1"/>
        <v>988656946</v>
      </c>
      <c r="F31" s="7"/>
      <c r="G31" s="7"/>
    </row>
    <row r="32" spans="1:7" ht="21.75" customHeight="1" x14ac:dyDescent="0.25">
      <c r="A32" s="4"/>
      <c r="B32" s="11" t="s">
        <v>39</v>
      </c>
      <c r="C32" s="7">
        <v>28608012</v>
      </c>
      <c r="D32" s="7">
        <f t="shared" ref="D32:E32" si="2">C32</f>
        <v>28608012</v>
      </c>
      <c r="E32" s="7">
        <f t="shared" si="2"/>
        <v>28608012</v>
      </c>
      <c r="F32" s="7"/>
      <c r="G32" s="7"/>
    </row>
    <row r="33" spans="1:7" ht="39.75" customHeight="1" x14ac:dyDescent="0.25">
      <c r="A33" s="4"/>
      <c r="B33" s="9" t="s">
        <v>63</v>
      </c>
      <c r="C33" s="7">
        <v>126793348</v>
      </c>
      <c r="D33" s="7">
        <f t="shared" ref="D33:E33" si="3">C33</f>
        <v>126793348</v>
      </c>
      <c r="E33" s="7">
        <f t="shared" si="3"/>
        <v>126793348</v>
      </c>
      <c r="F33" s="7"/>
      <c r="G33" s="7"/>
    </row>
    <row r="34" spans="1:7" ht="39" customHeight="1" x14ac:dyDescent="0.25">
      <c r="A34" s="4"/>
      <c r="B34" s="9" t="s">
        <v>76</v>
      </c>
      <c r="C34" s="7">
        <v>520289888</v>
      </c>
      <c r="D34" s="7">
        <f t="shared" ref="D34:E34" si="4">C34</f>
        <v>520289888</v>
      </c>
      <c r="E34" s="7">
        <f t="shared" si="4"/>
        <v>520289888</v>
      </c>
      <c r="F34" s="7"/>
      <c r="G34" s="7"/>
    </row>
    <row r="35" spans="1:7" ht="54.75" customHeight="1" x14ac:dyDescent="0.25">
      <c r="A35" s="4"/>
      <c r="B35" s="9" t="s">
        <v>40</v>
      </c>
      <c r="C35" s="7">
        <v>2682000</v>
      </c>
      <c r="D35" s="7">
        <f t="shared" ref="D35:E35" si="5">C35</f>
        <v>2682000</v>
      </c>
      <c r="E35" s="7">
        <f t="shared" si="5"/>
        <v>2682000</v>
      </c>
      <c r="F35" s="7"/>
      <c r="G35" s="7"/>
    </row>
    <row r="36" spans="1:7" ht="46.5" customHeight="1" x14ac:dyDescent="0.25">
      <c r="A36" s="4"/>
      <c r="B36" s="9" t="s">
        <v>41</v>
      </c>
      <c r="C36" s="7">
        <v>310283698</v>
      </c>
      <c r="D36" s="7">
        <f t="shared" ref="D36:E36" si="6">C36</f>
        <v>310283698</v>
      </c>
      <c r="E36" s="7">
        <f t="shared" si="6"/>
        <v>310283698</v>
      </c>
      <c r="F36" s="7"/>
      <c r="G36" s="7"/>
    </row>
    <row r="37" spans="1:7" ht="22.5" customHeight="1" x14ac:dyDescent="0.25">
      <c r="A37" s="4"/>
      <c r="B37" s="8" t="s">
        <v>42</v>
      </c>
      <c r="C37" s="6">
        <f>SUM(C38:C42)</f>
        <v>436392360</v>
      </c>
      <c r="D37" s="6">
        <f t="shared" ref="D37:E37" si="7">C37</f>
        <v>436392360</v>
      </c>
      <c r="E37" s="6">
        <f t="shared" si="7"/>
        <v>436392360</v>
      </c>
      <c r="F37" s="7"/>
      <c r="G37" s="7"/>
    </row>
    <row r="38" spans="1:7" ht="27.75" customHeight="1" x14ac:dyDescent="0.25">
      <c r="A38" s="4"/>
      <c r="B38" s="11" t="s">
        <v>43</v>
      </c>
      <c r="C38" s="7">
        <v>316565015</v>
      </c>
      <c r="D38" s="7">
        <f t="shared" ref="D38:E38" si="8">C38</f>
        <v>316565015</v>
      </c>
      <c r="E38" s="7">
        <f t="shared" si="8"/>
        <v>316565015</v>
      </c>
      <c r="F38" s="7"/>
      <c r="G38" s="7"/>
    </row>
    <row r="39" spans="1:7" ht="27.75" customHeight="1" x14ac:dyDescent="0.25">
      <c r="A39" s="4"/>
      <c r="B39" s="11" t="s">
        <v>44</v>
      </c>
      <c r="C39" s="7">
        <v>55864418</v>
      </c>
      <c r="D39" s="7">
        <f t="shared" ref="D39:E39" si="9">C39</f>
        <v>55864418</v>
      </c>
      <c r="E39" s="7">
        <f t="shared" si="9"/>
        <v>55864418</v>
      </c>
      <c r="F39" s="7"/>
      <c r="G39" s="7"/>
    </row>
    <row r="40" spans="1:7" ht="34.5" customHeight="1" x14ac:dyDescent="0.25">
      <c r="A40" s="4"/>
      <c r="B40" s="9" t="s">
        <v>77</v>
      </c>
      <c r="C40" s="7">
        <v>37251766</v>
      </c>
      <c r="D40" s="7">
        <f t="shared" ref="D40:E40" si="10">C40</f>
        <v>37251766</v>
      </c>
      <c r="E40" s="7">
        <f t="shared" si="10"/>
        <v>37251766</v>
      </c>
      <c r="F40" s="7"/>
      <c r="G40" s="7"/>
    </row>
    <row r="41" spans="1:7" ht="33.75" customHeight="1" x14ac:dyDescent="0.25">
      <c r="A41" s="4"/>
      <c r="B41" s="9" t="s">
        <v>78</v>
      </c>
      <c r="C41" s="7">
        <v>17400422</v>
      </c>
      <c r="D41" s="7">
        <f t="shared" ref="D41:E41" si="11">C41</f>
        <v>17400422</v>
      </c>
      <c r="E41" s="7">
        <f t="shared" si="11"/>
        <v>17400422</v>
      </c>
      <c r="F41" s="7"/>
      <c r="G41" s="7"/>
    </row>
    <row r="42" spans="1:7" ht="31.5" x14ac:dyDescent="0.25">
      <c r="A42" s="4"/>
      <c r="B42" s="9" t="s">
        <v>65</v>
      </c>
      <c r="C42" s="7">
        <v>9310739</v>
      </c>
      <c r="D42" s="7">
        <f t="shared" ref="D42:E42" si="12">C42</f>
        <v>9310739</v>
      </c>
      <c r="E42" s="7">
        <f t="shared" si="12"/>
        <v>9310739</v>
      </c>
      <c r="F42" s="7"/>
      <c r="G42" s="7"/>
    </row>
    <row r="43" spans="1:7" ht="31.5" x14ac:dyDescent="0.25">
      <c r="A43" s="4"/>
      <c r="B43" s="10" t="s">
        <v>64</v>
      </c>
      <c r="C43" s="6">
        <f>SUM(C44:C46)</f>
        <v>57793155</v>
      </c>
      <c r="D43" s="6">
        <f t="shared" ref="D43:E43" si="13">C43</f>
        <v>57793155</v>
      </c>
      <c r="E43" s="6">
        <f t="shared" si="13"/>
        <v>57793155</v>
      </c>
      <c r="F43" s="7"/>
      <c r="G43" s="7"/>
    </row>
    <row r="44" spans="1:7" ht="24" customHeight="1" x14ac:dyDescent="0.25">
      <c r="A44" s="4"/>
      <c r="B44" s="11" t="s">
        <v>45</v>
      </c>
      <c r="C44" s="7">
        <v>26217530</v>
      </c>
      <c r="D44" s="7">
        <f t="shared" ref="D44:E45" si="14">C44</f>
        <v>26217530</v>
      </c>
      <c r="E44" s="7">
        <f t="shared" si="14"/>
        <v>26217530</v>
      </c>
      <c r="F44" s="7"/>
      <c r="G44" s="7"/>
    </row>
    <row r="45" spans="1:7" ht="24" customHeight="1" x14ac:dyDescent="0.25">
      <c r="A45" s="4"/>
      <c r="B45" s="11" t="s">
        <v>90</v>
      </c>
      <c r="C45" s="7">
        <v>4475625</v>
      </c>
      <c r="D45" s="7">
        <f t="shared" si="14"/>
        <v>4475625</v>
      </c>
      <c r="E45" s="7">
        <f t="shared" si="14"/>
        <v>4475625</v>
      </c>
      <c r="F45" s="7"/>
      <c r="G45" s="7"/>
    </row>
    <row r="46" spans="1:7" ht="24" customHeight="1" x14ac:dyDescent="0.25">
      <c r="A46" s="4"/>
      <c r="B46" s="9" t="s">
        <v>84</v>
      </c>
      <c r="C46" s="7">
        <v>27100000</v>
      </c>
      <c r="D46" s="7">
        <f t="shared" ref="D46:E46" si="15">C46</f>
        <v>27100000</v>
      </c>
      <c r="E46" s="7">
        <f t="shared" si="15"/>
        <v>27100000</v>
      </c>
      <c r="F46" s="7"/>
      <c r="G46" s="7"/>
    </row>
    <row r="47" spans="1:7" ht="30" customHeight="1" x14ac:dyDescent="0.25">
      <c r="A47" s="4"/>
      <c r="B47" s="8" t="s">
        <v>46</v>
      </c>
      <c r="C47" s="6">
        <f>SUM(C48:C51)</f>
        <v>83785000</v>
      </c>
      <c r="D47" s="6">
        <f t="shared" ref="D47:E47" si="16">C47</f>
        <v>83785000</v>
      </c>
      <c r="E47" s="6">
        <f t="shared" si="16"/>
        <v>83785000</v>
      </c>
      <c r="F47" s="7"/>
      <c r="G47" s="7"/>
    </row>
    <row r="48" spans="1:7" ht="31.5" customHeight="1" x14ac:dyDescent="0.25">
      <c r="A48" s="4"/>
      <c r="B48" s="11" t="s">
        <v>47</v>
      </c>
      <c r="C48" s="7">
        <v>9545000</v>
      </c>
      <c r="D48" s="7">
        <f t="shared" ref="D48:E48" si="17">C48</f>
        <v>9545000</v>
      </c>
      <c r="E48" s="7">
        <f t="shared" si="17"/>
        <v>9545000</v>
      </c>
      <c r="F48" s="7"/>
      <c r="G48" s="7"/>
    </row>
    <row r="49" spans="1:7" ht="47.25" customHeight="1" x14ac:dyDescent="0.25">
      <c r="A49" s="4"/>
      <c r="B49" s="9" t="s">
        <v>48</v>
      </c>
      <c r="C49" s="7">
        <v>18395000</v>
      </c>
      <c r="D49" s="7">
        <f t="shared" ref="D49:E49" si="18">C49</f>
        <v>18395000</v>
      </c>
      <c r="E49" s="7">
        <f t="shared" si="18"/>
        <v>18395000</v>
      </c>
      <c r="F49" s="7"/>
      <c r="G49" s="7"/>
    </row>
    <row r="50" spans="1:7" ht="36" customHeight="1" x14ac:dyDescent="0.25">
      <c r="A50" s="4"/>
      <c r="B50" s="9" t="s">
        <v>79</v>
      </c>
      <c r="C50" s="7">
        <v>10500000</v>
      </c>
      <c r="D50" s="7">
        <f t="shared" ref="D50:E50" si="19">C50</f>
        <v>10500000</v>
      </c>
      <c r="E50" s="7">
        <f t="shared" si="19"/>
        <v>10500000</v>
      </c>
      <c r="F50" s="7"/>
      <c r="G50" s="7"/>
    </row>
    <row r="51" spans="1:7" ht="44.25" customHeight="1" x14ac:dyDescent="0.25">
      <c r="A51" s="4"/>
      <c r="B51" s="9" t="s">
        <v>80</v>
      </c>
      <c r="C51" s="7">
        <v>45345000</v>
      </c>
      <c r="D51" s="7">
        <f t="shared" ref="D51:E51" si="20">C51</f>
        <v>45345000</v>
      </c>
      <c r="E51" s="7">
        <f t="shared" si="20"/>
        <v>45345000</v>
      </c>
      <c r="F51" s="7"/>
      <c r="G51" s="7"/>
    </row>
    <row r="52" spans="1:7" ht="31.5" x14ac:dyDescent="0.25">
      <c r="A52" s="4"/>
      <c r="B52" s="10" t="s">
        <v>82</v>
      </c>
      <c r="C52" s="6">
        <f>SUM(C53:C55)</f>
        <v>11083000</v>
      </c>
      <c r="D52" s="6">
        <f t="shared" ref="D52:E52" si="21">C52</f>
        <v>11083000</v>
      </c>
      <c r="E52" s="6">
        <f t="shared" si="21"/>
        <v>11083000</v>
      </c>
      <c r="F52" s="7"/>
      <c r="G52" s="7"/>
    </row>
    <row r="53" spans="1:7" ht="66.75" customHeight="1" x14ac:dyDescent="0.25">
      <c r="A53" s="4"/>
      <c r="B53" s="9" t="s">
        <v>91</v>
      </c>
      <c r="C53" s="7">
        <v>4200000</v>
      </c>
      <c r="D53" s="7">
        <f t="shared" ref="D53:E55" si="22">C53</f>
        <v>4200000</v>
      </c>
      <c r="E53" s="7">
        <f t="shared" si="22"/>
        <v>4200000</v>
      </c>
      <c r="F53" s="7"/>
      <c r="G53" s="7"/>
    </row>
    <row r="54" spans="1:7" ht="63" x14ac:dyDescent="0.25">
      <c r="A54" s="4"/>
      <c r="B54" s="9" t="s">
        <v>49</v>
      </c>
      <c r="C54" s="7">
        <v>873000</v>
      </c>
      <c r="D54" s="7">
        <f t="shared" si="22"/>
        <v>873000</v>
      </c>
      <c r="E54" s="7">
        <f t="shared" si="22"/>
        <v>873000</v>
      </c>
      <c r="F54" s="7"/>
      <c r="G54" s="7"/>
    </row>
    <row r="55" spans="1:7" ht="21.75" customHeight="1" x14ac:dyDescent="0.25">
      <c r="A55" s="4"/>
      <c r="B55" s="9" t="s">
        <v>92</v>
      </c>
      <c r="C55" s="7">
        <v>6010000</v>
      </c>
      <c r="D55" s="7">
        <f t="shared" si="22"/>
        <v>6010000</v>
      </c>
      <c r="E55" s="7">
        <f t="shared" si="22"/>
        <v>6010000</v>
      </c>
      <c r="F55" s="7"/>
      <c r="G55" s="7"/>
    </row>
    <row r="56" spans="1:7" ht="27" customHeight="1" x14ac:dyDescent="0.25">
      <c r="A56" s="4"/>
      <c r="B56" s="8" t="s">
        <v>50</v>
      </c>
      <c r="C56" s="6">
        <f>C57</f>
        <v>20400000</v>
      </c>
      <c r="D56" s="6">
        <f t="shared" ref="D56:E56" si="23">C56</f>
        <v>20400000</v>
      </c>
      <c r="E56" s="6">
        <f t="shared" si="23"/>
        <v>20400000</v>
      </c>
      <c r="F56" s="7"/>
      <c r="G56" s="7"/>
    </row>
    <row r="57" spans="1:7" ht="31.5" x14ac:dyDescent="0.25">
      <c r="A57" s="4"/>
      <c r="B57" s="9" t="s">
        <v>81</v>
      </c>
      <c r="C57" s="7">
        <v>20400000</v>
      </c>
      <c r="D57" s="7">
        <f t="shared" ref="D57:E57" si="24">C57</f>
        <v>20400000</v>
      </c>
      <c r="E57" s="7">
        <f t="shared" si="24"/>
        <v>20400000</v>
      </c>
      <c r="F57" s="7"/>
      <c r="G57" s="7"/>
    </row>
    <row r="58" spans="1:7" ht="23.25" customHeight="1" x14ac:dyDescent="0.25">
      <c r="A58" s="4"/>
      <c r="B58" s="8" t="s">
        <v>51</v>
      </c>
      <c r="C58" s="6">
        <f>SUM(C59:C61)</f>
        <v>100574000</v>
      </c>
      <c r="D58" s="6">
        <f t="shared" ref="D58:E58" si="25">C58</f>
        <v>100574000</v>
      </c>
      <c r="E58" s="6">
        <f t="shared" si="25"/>
        <v>100574000</v>
      </c>
      <c r="F58" s="7"/>
      <c r="G58" s="7"/>
    </row>
    <row r="59" spans="1:7" ht="31.5" x14ac:dyDescent="0.25">
      <c r="A59" s="4"/>
      <c r="B59" s="9" t="s">
        <v>93</v>
      </c>
      <c r="C59" s="7">
        <v>2500000</v>
      </c>
      <c r="D59" s="7">
        <f t="shared" ref="D59:E60" si="26">C59</f>
        <v>2500000</v>
      </c>
      <c r="E59" s="7">
        <f t="shared" si="26"/>
        <v>2500000</v>
      </c>
      <c r="F59" s="7"/>
      <c r="G59" s="7"/>
    </row>
    <row r="60" spans="1:7" ht="31.5" x14ac:dyDescent="0.25">
      <c r="A60" s="4"/>
      <c r="B60" s="9" t="s">
        <v>71</v>
      </c>
      <c r="C60" s="7">
        <v>89574000</v>
      </c>
      <c r="D60" s="7">
        <f t="shared" si="26"/>
        <v>89574000</v>
      </c>
      <c r="E60" s="7">
        <f t="shared" si="26"/>
        <v>89574000</v>
      </c>
      <c r="F60" s="7"/>
      <c r="G60" s="7"/>
    </row>
    <row r="61" spans="1:7" ht="31.5" x14ac:dyDescent="0.25">
      <c r="A61" s="4"/>
      <c r="B61" s="9" t="s">
        <v>72</v>
      </c>
      <c r="C61" s="7">
        <v>8500000</v>
      </c>
      <c r="D61" s="7">
        <f t="shared" ref="D61:E61" si="27">C61</f>
        <v>8500000</v>
      </c>
      <c r="E61" s="7">
        <f t="shared" si="27"/>
        <v>8500000</v>
      </c>
      <c r="F61" s="7"/>
      <c r="G61" s="7"/>
    </row>
    <row r="62" spans="1:7" ht="78.75" x14ac:dyDescent="0.25">
      <c r="A62" s="4"/>
      <c r="B62" s="10" t="s">
        <v>52</v>
      </c>
      <c r="C62" s="6">
        <f>SUM(C63:C67)</f>
        <v>108100530</v>
      </c>
      <c r="D62" s="6">
        <f t="shared" ref="D62:D64" si="28">C62</f>
        <v>108100530</v>
      </c>
      <c r="E62" s="7"/>
      <c r="F62" s="6">
        <f>C62</f>
        <v>108100530</v>
      </c>
      <c r="G62" s="7"/>
    </row>
    <row r="63" spans="1:7" ht="31.5" x14ac:dyDescent="0.25">
      <c r="A63" s="4"/>
      <c r="B63" s="9" t="s">
        <v>94</v>
      </c>
      <c r="C63" s="14">
        <v>26425000</v>
      </c>
      <c r="D63" s="7">
        <f t="shared" si="28"/>
        <v>26425000</v>
      </c>
      <c r="E63" s="7"/>
      <c r="F63" s="14">
        <f>D63</f>
        <v>26425000</v>
      </c>
      <c r="G63" s="7"/>
    </row>
    <row r="64" spans="1:7" ht="21" customHeight="1" x14ac:dyDescent="0.25">
      <c r="A64" s="4"/>
      <c r="B64" s="9" t="s">
        <v>62</v>
      </c>
      <c r="C64" s="14">
        <v>4200000</v>
      </c>
      <c r="D64" s="7">
        <f t="shared" si="28"/>
        <v>4200000</v>
      </c>
      <c r="E64" s="7"/>
      <c r="F64" s="14">
        <f>D64</f>
        <v>4200000</v>
      </c>
      <c r="G64" s="7"/>
    </row>
    <row r="65" spans="1:7" ht="47.25" x14ac:dyDescent="0.25">
      <c r="A65" s="4"/>
      <c r="B65" s="9" t="s">
        <v>66</v>
      </c>
      <c r="C65" s="7">
        <v>11400000</v>
      </c>
      <c r="D65" s="7">
        <f t="shared" ref="D65" si="29">C65</f>
        <v>11400000</v>
      </c>
      <c r="E65" s="7"/>
      <c r="F65" s="7">
        <f>C65</f>
        <v>11400000</v>
      </c>
      <c r="G65" s="7"/>
    </row>
    <row r="66" spans="1:7" ht="31.5" x14ac:dyDescent="0.25">
      <c r="A66" s="4"/>
      <c r="B66" s="9" t="s">
        <v>67</v>
      </c>
      <c r="C66" s="7">
        <v>11825000</v>
      </c>
      <c r="D66" s="7">
        <f t="shared" ref="D66" si="30">C66</f>
        <v>11825000</v>
      </c>
      <c r="E66" s="7"/>
      <c r="F66" s="14">
        <f>D66</f>
        <v>11825000</v>
      </c>
      <c r="G66" s="7"/>
    </row>
    <row r="67" spans="1:7" ht="47.25" x14ac:dyDescent="0.25">
      <c r="A67" s="4"/>
      <c r="B67" s="9" t="s">
        <v>53</v>
      </c>
      <c r="C67" s="7">
        <v>54250530</v>
      </c>
      <c r="D67" s="7">
        <f t="shared" ref="D67" si="31">C67</f>
        <v>54250530</v>
      </c>
      <c r="E67" s="7"/>
      <c r="F67" s="7">
        <f t="shared" ref="F67:F73" si="32">C67</f>
        <v>54250530</v>
      </c>
      <c r="G67" s="7"/>
    </row>
    <row r="68" spans="1:7" ht="47.25" x14ac:dyDescent="0.25">
      <c r="A68" s="4"/>
      <c r="B68" s="10" t="s">
        <v>54</v>
      </c>
      <c r="C68" s="6">
        <f>C69</f>
        <v>34748000</v>
      </c>
      <c r="D68" s="6">
        <f t="shared" ref="D68" si="33">C68</f>
        <v>34748000</v>
      </c>
      <c r="E68" s="7"/>
      <c r="F68" s="6">
        <f t="shared" si="32"/>
        <v>34748000</v>
      </c>
      <c r="G68" s="7"/>
    </row>
    <row r="69" spans="1:7" ht="31.5" x14ac:dyDescent="0.25">
      <c r="A69" s="4"/>
      <c r="B69" s="9" t="s">
        <v>95</v>
      </c>
      <c r="C69" s="7">
        <v>34748000</v>
      </c>
      <c r="D69" s="7">
        <f t="shared" ref="D69" si="34">C69</f>
        <v>34748000</v>
      </c>
      <c r="E69" s="7"/>
      <c r="F69" s="7">
        <f t="shared" si="32"/>
        <v>34748000</v>
      </c>
      <c r="G69" s="7"/>
    </row>
    <row r="70" spans="1:7" ht="31.5" x14ac:dyDescent="0.25">
      <c r="A70" s="4"/>
      <c r="B70" s="10" t="s">
        <v>55</v>
      </c>
      <c r="C70" s="6">
        <f>SUM(C71:C73)</f>
        <v>71283000</v>
      </c>
      <c r="D70" s="6">
        <f t="shared" ref="D70" si="35">C70</f>
        <v>71283000</v>
      </c>
      <c r="E70" s="7"/>
      <c r="F70" s="6">
        <f t="shared" si="32"/>
        <v>71283000</v>
      </c>
      <c r="G70" s="7"/>
    </row>
    <row r="71" spans="1:7" ht="47.25" x14ac:dyDescent="0.25">
      <c r="A71" s="4"/>
      <c r="B71" s="9" t="s">
        <v>70</v>
      </c>
      <c r="C71" s="7">
        <v>50751000</v>
      </c>
      <c r="D71" s="7">
        <f t="shared" ref="D71" si="36">C71</f>
        <v>50751000</v>
      </c>
      <c r="E71" s="7"/>
      <c r="F71" s="7">
        <f t="shared" si="32"/>
        <v>50751000</v>
      </c>
      <c r="G71" s="7"/>
    </row>
    <row r="72" spans="1:7" ht="48" customHeight="1" x14ac:dyDescent="0.25">
      <c r="A72" s="4"/>
      <c r="B72" s="9" t="s">
        <v>56</v>
      </c>
      <c r="C72" s="7">
        <v>8278000</v>
      </c>
      <c r="D72" s="7">
        <f t="shared" ref="D72" si="37">C72</f>
        <v>8278000</v>
      </c>
      <c r="E72" s="7"/>
      <c r="F72" s="7">
        <f t="shared" si="32"/>
        <v>8278000</v>
      </c>
      <c r="G72" s="7"/>
    </row>
    <row r="73" spans="1:7" ht="24" customHeight="1" x14ac:dyDescent="0.25">
      <c r="A73" s="4"/>
      <c r="B73" s="11" t="s">
        <v>57</v>
      </c>
      <c r="C73" s="7">
        <v>12254000</v>
      </c>
      <c r="D73" s="7">
        <f t="shared" ref="D73" si="38">C73</f>
        <v>12254000</v>
      </c>
      <c r="E73" s="7"/>
      <c r="F73" s="7">
        <f t="shared" si="32"/>
        <v>12254000</v>
      </c>
      <c r="G73" s="7"/>
    </row>
    <row r="74" spans="1:7" ht="23.25" customHeight="1" x14ac:dyDescent="0.25">
      <c r="A74" s="4"/>
      <c r="B74" s="8" t="s">
        <v>58</v>
      </c>
      <c r="C74" s="6">
        <f>SUM(C75:C76)</f>
        <v>9432900</v>
      </c>
      <c r="D74" s="6">
        <f t="shared" ref="D74:E74" si="39">C74</f>
        <v>9432900</v>
      </c>
      <c r="E74" s="6">
        <f t="shared" si="39"/>
        <v>9432900</v>
      </c>
      <c r="F74" s="7"/>
      <c r="G74" s="7"/>
    </row>
    <row r="75" spans="1:7" ht="31.5" x14ac:dyDescent="0.25">
      <c r="A75" s="4"/>
      <c r="B75" s="9" t="s">
        <v>68</v>
      </c>
      <c r="C75" s="7">
        <v>7232900</v>
      </c>
      <c r="D75" s="7">
        <f t="shared" ref="D75:E76" si="40">C75</f>
        <v>7232900</v>
      </c>
      <c r="E75" s="7">
        <f t="shared" si="40"/>
        <v>7232900</v>
      </c>
      <c r="F75" s="7"/>
      <c r="G75" s="7"/>
    </row>
    <row r="76" spans="1:7" ht="39" customHeight="1" x14ac:dyDescent="0.25">
      <c r="A76" s="4"/>
      <c r="B76" s="9" t="s">
        <v>85</v>
      </c>
      <c r="C76" s="7">
        <v>2200000</v>
      </c>
      <c r="D76" s="7">
        <f t="shared" si="40"/>
        <v>2200000</v>
      </c>
      <c r="E76" s="7">
        <f t="shared" si="40"/>
        <v>2200000</v>
      </c>
      <c r="F76" s="7"/>
      <c r="G76" s="7"/>
    </row>
    <row r="77" spans="1:7" ht="78.75" x14ac:dyDescent="0.25">
      <c r="A77" s="4"/>
      <c r="B77" s="10" t="s">
        <v>59</v>
      </c>
      <c r="C77" s="6">
        <f>SUM(C78:C79)</f>
        <v>62516277</v>
      </c>
      <c r="D77" s="6">
        <f t="shared" ref="D77:E77" si="41">C77</f>
        <v>62516277</v>
      </c>
      <c r="E77" s="6">
        <f t="shared" si="41"/>
        <v>62516277</v>
      </c>
      <c r="F77" s="7"/>
      <c r="G77" s="7"/>
    </row>
    <row r="78" spans="1:7" ht="51.75" customHeight="1" x14ac:dyDescent="0.25">
      <c r="A78" s="4"/>
      <c r="B78" s="9" t="s">
        <v>96</v>
      </c>
      <c r="C78" s="7">
        <v>21832760</v>
      </c>
      <c r="D78" s="7">
        <f t="shared" ref="D78:E79" si="42">C78</f>
        <v>21832760</v>
      </c>
      <c r="E78" s="7">
        <f t="shared" si="42"/>
        <v>21832760</v>
      </c>
      <c r="F78" s="7"/>
      <c r="G78" s="7"/>
    </row>
    <row r="79" spans="1:7" ht="36.75" customHeight="1" x14ac:dyDescent="0.25">
      <c r="A79" s="4"/>
      <c r="B79" s="9" t="s">
        <v>75</v>
      </c>
      <c r="C79" s="7">
        <v>40683517</v>
      </c>
      <c r="D79" s="7">
        <f t="shared" si="42"/>
        <v>40683517</v>
      </c>
      <c r="E79" s="7">
        <f t="shared" si="42"/>
        <v>40683517</v>
      </c>
      <c r="F79" s="7"/>
      <c r="G79" s="7"/>
    </row>
    <row r="80" spans="1:7" ht="36" customHeight="1" x14ac:dyDescent="0.25">
      <c r="A80" s="4"/>
      <c r="B80" s="10" t="s">
        <v>98</v>
      </c>
      <c r="C80" s="6">
        <f>C81</f>
        <v>65427000</v>
      </c>
      <c r="D80" s="6">
        <f t="shared" ref="D80:E80" si="43">C80</f>
        <v>65427000</v>
      </c>
      <c r="E80" s="6">
        <f t="shared" si="43"/>
        <v>65427000</v>
      </c>
      <c r="F80" s="7"/>
      <c r="G80" s="7"/>
    </row>
    <row r="81" spans="1:7" ht="31.5" x14ac:dyDescent="0.25">
      <c r="A81" s="4"/>
      <c r="B81" s="9" t="s">
        <v>99</v>
      </c>
      <c r="C81" s="7">
        <v>65427000</v>
      </c>
      <c r="D81" s="7">
        <f t="shared" ref="D81:E81" si="44">C81</f>
        <v>65427000</v>
      </c>
      <c r="E81" s="7">
        <f t="shared" si="44"/>
        <v>65427000</v>
      </c>
      <c r="F81" s="7"/>
      <c r="G81" s="7"/>
    </row>
    <row r="82" spans="1:7" ht="31.5" x14ac:dyDescent="0.25">
      <c r="A82" s="4"/>
      <c r="B82" s="12" t="s">
        <v>60</v>
      </c>
      <c r="C82" s="6">
        <f>C83+C87+C89</f>
        <v>830946000</v>
      </c>
      <c r="D82" s="6">
        <f t="shared" ref="D82:E82" si="45">C82</f>
        <v>830946000</v>
      </c>
      <c r="E82" s="6">
        <f t="shared" si="45"/>
        <v>830946000</v>
      </c>
      <c r="F82" s="7"/>
      <c r="G82" s="7"/>
    </row>
    <row r="83" spans="1:7" ht="63" x14ac:dyDescent="0.25">
      <c r="A83" s="4"/>
      <c r="B83" s="10" t="s">
        <v>61</v>
      </c>
      <c r="C83" s="6">
        <f>C84+C85+C86</f>
        <v>600146000</v>
      </c>
      <c r="D83" s="6">
        <f t="shared" ref="D83:E83" si="46">C83</f>
        <v>600146000</v>
      </c>
      <c r="E83" s="6">
        <f t="shared" si="46"/>
        <v>600146000</v>
      </c>
      <c r="F83" s="7"/>
      <c r="G83" s="7"/>
    </row>
    <row r="84" spans="1:7" ht="27" customHeight="1" x14ac:dyDescent="0.25">
      <c r="A84" s="4"/>
      <c r="B84" s="11" t="s">
        <v>62</v>
      </c>
      <c r="C84" s="7">
        <v>396546000</v>
      </c>
      <c r="D84" s="7">
        <f t="shared" ref="D84:E85" si="47">C84</f>
        <v>396546000</v>
      </c>
      <c r="E84" s="7">
        <f t="shared" si="47"/>
        <v>396546000</v>
      </c>
      <c r="F84" s="7"/>
      <c r="G84" s="7"/>
    </row>
    <row r="85" spans="1:7" ht="37.5" customHeight="1" x14ac:dyDescent="0.25">
      <c r="A85" s="4"/>
      <c r="B85" s="9" t="s">
        <v>97</v>
      </c>
      <c r="C85" s="7">
        <v>3600000</v>
      </c>
      <c r="D85" s="7">
        <f t="shared" si="47"/>
        <v>3600000</v>
      </c>
      <c r="E85" s="7">
        <f t="shared" si="47"/>
        <v>3600000</v>
      </c>
      <c r="F85" s="7"/>
      <c r="G85" s="7"/>
    </row>
    <row r="86" spans="1:7" ht="47.25" x14ac:dyDescent="0.25">
      <c r="A86" s="4"/>
      <c r="B86" s="9" t="s">
        <v>53</v>
      </c>
      <c r="C86" s="7">
        <v>200000000</v>
      </c>
      <c r="D86" s="7">
        <f t="shared" ref="D86:E86" si="48">C86</f>
        <v>200000000</v>
      </c>
      <c r="E86" s="7">
        <f t="shared" si="48"/>
        <v>200000000</v>
      </c>
      <c r="F86" s="7"/>
      <c r="G86" s="7"/>
    </row>
    <row r="87" spans="1:7" ht="31.5" x14ac:dyDescent="0.25">
      <c r="A87" s="4"/>
      <c r="B87" s="10" t="s">
        <v>55</v>
      </c>
      <c r="C87" s="6">
        <f>C88</f>
        <v>227500000</v>
      </c>
      <c r="D87" s="6">
        <f t="shared" ref="D87:E87" si="49">C87</f>
        <v>227500000</v>
      </c>
      <c r="E87" s="6">
        <f t="shared" si="49"/>
        <v>227500000</v>
      </c>
      <c r="F87" s="7"/>
      <c r="G87" s="7"/>
    </row>
    <row r="88" spans="1:7" ht="42.75" customHeight="1" x14ac:dyDescent="0.25">
      <c r="A88" s="4"/>
      <c r="B88" s="9" t="s">
        <v>69</v>
      </c>
      <c r="C88" s="7">
        <v>227500000</v>
      </c>
      <c r="D88" s="7">
        <f t="shared" ref="D88:E88" si="50">C88</f>
        <v>227500000</v>
      </c>
      <c r="E88" s="7">
        <f t="shared" si="50"/>
        <v>227500000</v>
      </c>
      <c r="F88" s="7"/>
      <c r="G88" s="7"/>
    </row>
    <row r="89" spans="1:7" ht="22.5" customHeight="1" x14ac:dyDescent="0.25">
      <c r="A89" s="4"/>
      <c r="B89" s="10" t="s">
        <v>58</v>
      </c>
      <c r="C89" s="6">
        <f>C90</f>
        <v>3300000</v>
      </c>
      <c r="D89" s="6">
        <f t="shared" ref="D89:E89" si="51">C89</f>
        <v>3300000</v>
      </c>
      <c r="E89" s="6">
        <f t="shared" si="51"/>
        <v>3300000</v>
      </c>
      <c r="F89" s="7"/>
      <c r="G89" s="7"/>
    </row>
    <row r="90" spans="1:7" ht="31.5" x14ac:dyDescent="0.25">
      <c r="A90" s="4"/>
      <c r="B90" s="9" t="s">
        <v>68</v>
      </c>
      <c r="C90" s="7">
        <v>3300000</v>
      </c>
      <c r="D90" s="7">
        <f t="shared" ref="D90:E90" si="52">C90</f>
        <v>3300000</v>
      </c>
      <c r="E90" s="7">
        <f t="shared" si="52"/>
        <v>3300000</v>
      </c>
      <c r="F90" s="7"/>
      <c r="G90" s="7"/>
    </row>
    <row r="91" spans="1:7" ht="24.75" customHeight="1" x14ac:dyDescent="0.25">
      <c r="A91" s="4"/>
      <c r="B91" s="12" t="s">
        <v>101</v>
      </c>
      <c r="C91" s="7"/>
      <c r="D91" s="7"/>
      <c r="E91" s="7"/>
      <c r="F91" s="7"/>
      <c r="G91" s="7"/>
    </row>
    <row r="92" spans="1:7" ht="40.5" customHeight="1" x14ac:dyDescent="0.25">
      <c r="A92" s="4"/>
      <c r="B92" s="10" t="s">
        <v>98</v>
      </c>
      <c r="C92" s="6">
        <f>C93</f>
        <v>232503388</v>
      </c>
      <c r="D92" s="6">
        <f>C92</f>
        <v>232503388</v>
      </c>
      <c r="E92" s="6">
        <f>C92</f>
        <v>232503388</v>
      </c>
      <c r="F92" s="7"/>
      <c r="G92" s="7"/>
    </row>
    <row r="93" spans="1:7" ht="36" customHeight="1" x14ac:dyDescent="0.25">
      <c r="A93" s="4"/>
      <c r="B93" s="9" t="s">
        <v>99</v>
      </c>
      <c r="C93" s="7">
        <v>232503388</v>
      </c>
      <c r="D93" s="7">
        <f>C93</f>
        <v>232503388</v>
      </c>
      <c r="E93" s="7">
        <f>D93</f>
        <v>232503388</v>
      </c>
      <c r="F93" s="7"/>
      <c r="G93" s="7"/>
    </row>
    <row r="94" spans="1:7" ht="26.25" customHeight="1" x14ac:dyDescent="0.25">
      <c r="A94" s="4"/>
      <c r="B94" s="12" t="s">
        <v>100</v>
      </c>
      <c r="C94" s="7"/>
      <c r="D94" s="7"/>
      <c r="E94" s="7"/>
      <c r="F94" s="7"/>
      <c r="G94" s="7"/>
    </row>
    <row r="95" spans="1:7" ht="36" customHeight="1" x14ac:dyDescent="0.25">
      <c r="A95" s="4"/>
      <c r="B95" s="10" t="s">
        <v>98</v>
      </c>
      <c r="C95" s="6">
        <f>C96</f>
        <v>331489000</v>
      </c>
      <c r="D95" s="6">
        <f>C95</f>
        <v>331489000</v>
      </c>
      <c r="E95" s="6">
        <f>C95</f>
        <v>331489000</v>
      </c>
      <c r="F95" s="7"/>
      <c r="G95" s="7"/>
    </row>
    <row r="96" spans="1:7" ht="39" customHeight="1" x14ac:dyDescent="0.25">
      <c r="A96" s="4"/>
      <c r="B96" s="9" t="s">
        <v>99</v>
      </c>
      <c r="C96" s="7">
        <v>331489000</v>
      </c>
      <c r="D96" s="7">
        <f>C96</f>
        <v>331489000</v>
      </c>
      <c r="E96" s="7">
        <f>D96</f>
        <v>331489000</v>
      </c>
      <c r="F96" s="7"/>
      <c r="G96" s="7"/>
    </row>
    <row r="97" spans="4:7" ht="9" customHeight="1" x14ac:dyDescent="0.25"/>
    <row r="98" spans="4:7" ht="18.75" x14ac:dyDescent="0.3">
      <c r="D98" s="22" t="s">
        <v>102</v>
      </c>
      <c r="E98" s="22"/>
      <c r="F98" s="22"/>
      <c r="G98" s="22"/>
    </row>
    <row r="99" spans="4:7" x14ac:dyDescent="0.25">
      <c r="D99" s="23" t="s">
        <v>4</v>
      </c>
      <c r="E99" s="23"/>
      <c r="F99" s="23"/>
      <c r="G99" s="23"/>
    </row>
    <row r="104" spans="4:7" ht="18.75" x14ac:dyDescent="0.3">
      <c r="D104" s="19" t="s">
        <v>5</v>
      </c>
      <c r="E104" s="19"/>
      <c r="F104" s="19"/>
      <c r="G104" s="19"/>
    </row>
  </sheetData>
  <mergeCells count="13">
    <mergeCell ref="D98:G98"/>
    <mergeCell ref="D99:G99"/>
    <mergeCell ref="D104:G104"/>
    <mergeCell ref="A9:A10"/>
    <mergeCell ref="B9:B10"/>
    <mergeCell ref="C9:C10"/>
    <mergeCell ref="D9:D10"/>
    <mergeCell ref="E9:G9"/>
    <mergeCell ref="A1:G1"/>
    <mergeCell ref="A5:G5"/>
    <mergeCell ref="A6:G6"/>
    <mergeCell ref="A7:G7"/>
    <mergeCell ref="F8:G8"/>
  </mergeCells>
  <pageMargins left="0.2" right="0.2" top="0.26" bottom="0.2" header="0.2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Biêu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2022-09-08T09:11:47Z</cp:lastPrinted>
  <dcterms:created xsi:type="dcterms:W3CDTF">2021-03-16T09:28:37Z</dcterms:created>
  <dcterms:modified xsi:type="dcterms:W3CDTF">2022-10-04T03:48:39Z</dcterms:modified>
</cp:coreProperties>
</file>